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racho\Desktop\Project Selection\"/>
    </mc:Choice>
  </mc:AlternateContent>
  <xr:revisionPtr revIDLastSave="0" documentId="13_ncr:1_{CD220FE6-E1DE-4528-A354-D49A7D3BFA2E}" xr6:coauthVersionLast="46" xr6:coauthVersionMax="46" xr10:uidLastSave="{00000000-0000-0000-0000-000000000000}"/>
  <bookViews>
    <workbookView xWindow="-29040" yWindow="-7215" windowWidth="28365" windowHeight="14655" xr2:uid="{00000000-000D-0000-FFFF-FFFF00000000}"/>
  </bookViews>
  <sheets>
    <sheet name="EJ_Projects" sheetId="2" r:id="rId1"/>
    <sheet name="Total_Incentives" sheetId="6" state="hidden" r:id="rId2"/>
  </sheets>
  <definedNames>
    <definedName name="_xlnm._FilterDatabase" localSheetId="0" hidden="1">EJ_Projects!$A$4:$S$4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" i="6" l="1"/>
  <c r="W3" i="6"/>
  <c r="W2" i="6"/>
  <c r="W5" i="6" l="1"/>
  <c r="W6" i="6" l="1"/>
  <c r="X3" i="6" l="1"/>
  <c r="X4" i="6"/>
  <c r="X2" i="6"/>
  <c r="W8" i="6"/>
</calcChain>
</file>

<file path=xl/sharedStrings.xml><?xml version="1.0" encoding="utf-8"?>
<sst xmlns="http://schemas.openxmlformats.org/spreadsheetml/2006/main" count="284" uniqueCount="111">
  <si>
    <t>Project: Project Id</t>
  </si>
  <si>
    <t>Projected Project Size (AC kW) Formula</t>
  </si>
  <si>
    <t>Utility Territory</t>
  </si>
  <si>
    <t>Part I 100% Subscriber owned</t>
  </si>
  <si>
    <t>Projected Anchor Type</t>
  </si>
  <si>
    <t>Type of Project</t>
  </si>
  <si>
    <t>ComEd</t>
  </si>
  <si>
    <t>Yes</t>
  </si>
  <si>
    <t>No</t>
  </si>
  <si>
    <t>Community Solar</t>
  </si>
  <si>
    <t>Ameren</t>
  </si>
  <si>
    <t>Public facility</t>
  </si>
  <si>
    <t>P-0825</t>
  </si>
  <si>
    <t>P-0744</t>
  </si>
  <si>
    <t>Utility Group</t>
  </si>
  <si>
    <t>A</t>
  </si>
  <si>
    <t>B</t>
  </si>
  <si>
    <t>&gt;250</t>
  </si>
  <si>
    <t>&lt;=250</t>
  </si>
  <si>
    <t>Percentage</t>
  </si>
  <si>
    <t>Points</t>
  </si>
  <si>
    <t>Total Incentive Value</t>
  </si>
  <si>
    <t>Category</t>
  </si>
  <si>
    <t>Size Points</t>
  </si>
  <si>
    <t>Total</t>
  </si>
  <si>
    <t>Incentive left</t>
  </si>
  <si>
    <t>EJC</t>
  </si>
  <si>
    <t>EJC Points</t>
  </si>
  <si>
    <t>LI CT</t>
  </si>
  <si>
    <t>100% Subscriber Owned Points</t>
  </si>
  <si>
    <t>WMBE Points</t>
  </si>
  <si>
    <t>REC Value ($)</t>
  </si>
  <si>
    <t>Anchor Type Points</t>
  </si>
  <si>
    <t>Size Category</t>
  </si>
  <si>
    <t>Utility Group Points</t>
  </si>
  <si>
    <t>LI CT Points</t>
  </si>
  <si>
    <t>WMBE</t>
  </si>
  <si>
    <t>Total Points (from selection in which it was chosen)</t>
  </si>
  <si>
    <t>Project Id</t>
  </si>
  <si>
    <t>Participant Total Savings (%)</t>
  </si>
  <si>
    <t>Participant Savings Points</t>
  </si>
  <si>
    <t>Non-Profit/Public</t>
  </si>
  <si>
    <t xml:space="preserve">EJC </t>
  </si>
  <si>
    <t xml:space="preserve">Environmental Justice Communities Selection Stage </t>
  </si>
  <si>
    <t>Scoring Categories</t>
  </si>
  <si>
    <t>Projected Project Size (AC kW)</t>
  </si>
  <si>
    <t>EJC Points (N/A for EJ Selection)</t>
  </si>
  <si>
    <t>Facility Type</t>
  </si>
  <si>
    <t>Public Facility</t>
  </si>
  <si>
    <t>Non-Profit</t>
  </si>
  <si>
    <t>2021-2022 Rank Scores: Non-Profit/Public Facilities Sub-Program</t>
  </si>
  <si>
    <t>P-3364 - PY4</t>
  </si>
  <si>
    <t>P-3365 - PY4</t>
  </si>
  <si>
    <t>P-3368 - PY4</t>
  </si>
  <si>
    <t>P-3394 - PY4</t>
  </si>
  <si>
    <t>P-3433 - PY4</t>
  </si>
  <si>
    <t>P-3358 - PY4</t>
  </si>
  <si>
    <t>P-3360 - PY4</t>
  </si>
  <si>
    <t>P-3372 - PY4</t>
  </si>
  <si>
    <t>P-3242 - PY4</t>
  </si>
  <si>
    <t>P-3407 - PY4</t>
  </si>
  <si>
    <t>P-3380 - PY4</t>
  </si>
  <si>
    <t>P-3371 - PY4</t>
  </si>
  <si>
    <t>P-3228 - PY4</t>
  </si>
  <si>
    <t>P-3363 - PY4</t>
  </si>
  <si>
    <t>P-3369 - PY4</t>
  </si>
  <si>
    <t>P-3370 - PY4</t>
  </si>
  <si>
    <t>P-3397 - PY4</t>
  </si>
  <si>
    <t>P-3430 - PY4</t>
  </si>
  <si>
    <t>P-3431 - PY4</t>
  </si>
  <si>
    <t>P-2723 - PY4</t>
  </si>
  <si>
    <t>P-3362 - PY4</t>
  </si>
  <si>
    <t>P-3375 - PY4</t>
  </si>
  <si>
    <t>Cook</t>
  </si>
  <si>
    <t>West Central</t>
  </si>
  <si>
    <t>North West</t>
  </si>
  <si>
    <t>North East</t>
  </si>
  <si>
    <t>South</t>
  </si>
  <si>
    <t>East Central</t>
  </si>
  <si>
    <t>Northeast</t>
  </si>
  <si>
    <t>Size &gt;200</t>
  </si>
  <si>
    <t>Size &lt;=200</t>
  </si>
  <si>
    <t>EJC - Yes</t>
  </si>
  <si>
    <t>LI CT - Yes</t>
  </si>
  <si>
    <t>WMBE - Yes</t>
  </si>
  <si>
    <t>Facility Type NP - Yes</t>
  </si>
  <si>
    <t>Facility Type PF - Yes</t>
  </si>
  <si>
    <t>Savings &gt;25%</t>
  </si>
  <si>
    <t>Savings &gt;15%&lt;=25%</t>
  </si>
  <si>
    <t>Savings &lt;=15%</t>
  </si>
  <si>
    <t>Region</t>
  </si>
  <si>
    <t>Rank</t>
  </si>
  <si>
    <t>Highest</t>
  </si>
  <si>
    <t>Other</t>
  </si>
  <si>
    <t>Second Highest</t>
  </si>
  <si>
    <t>Southern</t>
  </si>
  <si>
    <t>Region for Regional Environmental Justice Score</t>
  </si>
  <si>
    <t>Regional Environmental Justice Score Points</t>
  </si>
  <si>
    <t>Low-Income Census Tract</t>
  </si>
  <si>
    <t>Investment Tax Credit Project</t>
  </si>
  <si>
    <t>Regional Environmental Justice Score</t>
  </si>
  <si>
    <t>*The Minority/Women-owned Business Enterprise (MWBE) designation includes both Approved Vendors that are themselves a MWBE as well as Approved Vendors that have made a commitment to subcontracting with a MWBE for their given project.</t>
  </si>
  <si>
    <t>All Other Regions</t>
  </si>
  <si>
    <t>Region with No RECs to date</t>
  </si>
  <si>
    <t>Region with Highest Regional EJC Score</t>
  </si>
  <si>
    <t>Region with the Second Highest Regional EJC Score</t>
  </si>
  <si>
    <t>Women/Minority Owned Business*</t>
  </si>
  <si>
    <t>Facility Type Points **</t>
  </si>
  <si>
    <t xml:space="preserve">**Facility Type Points column scores corrected 8/5/21 </t>
  </si>
  <si>
    <t>Total Points***</t>
  </si>
  <si>
    <t>***Total Points column corrected 8/5/21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</si>
</sst>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1C245E"/>
      <name val="Calibri"/>
      <family val="2"/>
      <scheme val="minor"/>
    </font>
    <font>
      <b/>
      <sz val="24"/>
      <color rgb="FF1C245E"/>
      <name val="Calibri"/>
      <family val="2"/>
      <scheme val="minor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7"/>
        <bgColor theme="7"/>
      </patternFill>
    </fill>
    <fill>
      <patternFill patternType="solid">
        <fgColor rgb="FF5062E5"/>
        <bgColor theme="7"/>
      </patternFill>
    </fill>
    <fill>
      <patternFill patternType="solid">
        <fgColor rgb="FF5062E5"/>
        <bgColor theme="4"/>
      </patternFill>
    </fill>
    <fill>
      <patternFill patternType="solid">
        <fgColor rgb="FF5062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/>
      <right/>
      <top style="thin">
        <color theme="7" tint="0.39997558519241921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/>
      <right style="thin">
        <color theme="7" tint="0.39997558519241921"/>
      </right>
      <top style="thin">
        <color theme="7" tint="0.39997558519241921"/>
      </top>
      <bottom/>
      <diagonal/>
    </border>
    <border>
      <left/>
      <right/>
      <top/>
      <bottom style="thin">
        <color rgb="FF5062E5"/>
      </bottom>
      <diagonal/>
    </border>
    <border>
      <left/>
      <right/>
      <top style="thin">
        <color rgb="FF5062E5"/>
      </top>
      <bottom style="thin">
        <color rgb="FF5062E5"/>
      </bottom>
      <diagonal/>
    </border>
    <border>
      <left style="thin">
        <color rgb="FF5062E5"/>
      </left>
      <right/>
      <top style="thin">
        <color rgb="FF5062E5"/>
      </top>
      <bottom style="thin">
        <color rgb="FF5062E5"/>
      </bottom>
      <diagonal/>
    </border>
    <border>
      <left/>
      <right style="thin">
        <color rgb="FF5062E5"/>
      </right>
      <top style="thin">
        <color rgb="FF5062E5"/>
      </top>
      <bottom style="thin">
        <color rgb="FF5062E5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thin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44" fontId="0" fillId="0" borderId="0" xfId="0" applyNumberFormat="1"/>
    <xf numFmtId="44" fontId="13" fillId="33" borderId="12" xfId="42" applyNumberFormat="1" applyFont="1" applyFill="1" applyBorder="1" applyAlignment="1">
      <alignment wrapText="1"/>
    </xf>
    <xf numFmtId="0" fontId="0" fillId="0" borderId="11" xfId="0" applyFont="1" applyBorder="1"/>
    <xf numFmtId="44" fontId="0" fillId="0" borderId="12" xfId="42" applyNumberFormat="1" applyFont="1" applyBorder="1"/>
    <xf numFmtId="0" fontId="0" fillId="0" borderId="14" xfId="0" applyFont="1" applyBorder="1"/>
    <xf numFmtId="44" fontId="0" fillId="0" borderId="10" xfId="42" applyNumberFormat="1" applyFont="1" applyBorder="1"/>
    <xf numFmtId="44" fontId="13" fillId="33" borderId="11" xfId="42" applyNumberFormat="1" applyFont="1" applyFill="1" applyBorder="1" applyAlignment="1">
      <alignment wrapText="1"/>
    </xf>
    <xf numFmtId="10" fontId="0" fillId="0" borderId="0" xfId="43" applyNumberFormat="1" applyFont="1"/>
    <xf numFmtId="10" fontId="13" fillId="33" borderId="13" xfId="43" applyNumberFormat="1" applyFont="1" applyFill="1" applyBorder="1"/>
    <xf numFmtId="0" fontId="0" fillId="0" borderId="0" xfId="0" applyNumberFormat="1"/>
    <xf numFmtId="49" fontId="0" fillId="0" borderId="17" xfId="0" applyNumberFormat="1" applyFont="1" applyBorder="1" applyAlignment="1">
      <alignment horizontal="center" wrapText="1"/>
    </xf>
    <xf numFmtId="49" fontId="0" fillId="0" borderId="16" xfId="0" applyNumberFormat="1" applyFont="1" applyBorder="1" applyAlignment="1">
      <alignment horizontal="center" wrapText="1"/>
    </xf>
    <xf numFmtId="0" fontId="0" fillId="0" borderId="16" xfId="0" applyNumberFormat="1" applyFont="1" applyBorder="1" applyAlignment="1">
      <alignment horizontal="center" wrapText="1"/>
    </xf>
    <xf numFmtId="49" fontId="0" fillId="0" borderId="18" xfId="0" applyNumberFormat="1" applyFont="1" applyBorder="1" applyAlignment="1">
      <alignment horizontal="center" wrapText="1"/>
    </xf>
    <xf numFmtId="0" fontId="13" fillId="34" borderId="20" xfId="0" applyFont="1" applyFill="1" applyBorder="1" applyAlignment="1">
      <alignment horizontal="center" vertical="center" wrapText="1"/>
    </xf>
    <xf numFmtId="0" fontId="13" fillId="34" borderId="19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9" fontId="0" fillId="0" borderId="13" xfId="43" applyFont="1" applyBorder="1"/>
    <xf numFmtId="9" fontId="0" fillId="0" borderId="15" xfId="43" applyFont="1" applyBorder="1"/>
    <xf numFmtId="0" fontId="0" fillId="0" borderId="0" xfId="0"/>
    <xf numFmtId="44" fontId="13" fillId="36" borderId="24" xfId="42" applyNumberFormat="1" applyFont="1" applyFill="1" applyBorder="1" applyAlignment="1">
      <alignment horizontal="center" vertical="center" wrapText="1"/>
    </xf>
    <xf numFmtId="44" fontId="13" fillId="36" borderId="23" xfId="42" applyNumberFormat="1" applyFont="1" applyFill="1" applyBorder="1" applyAlignment="1">
      <alignment horizontal="center" vertical="center" wrapText="1"/>
    </xf>
    <xf numFmtId="9" fontId="13" fillId="36" borderId="23" xfId="43" applyNumberFormat="1" applyFont="1" applyFill="1" applyBorder="1" applyAlignment="1">
      <alignment horizontal="center" vertical="center"/>
    </xf>
    <xf numFmtId="0" fontId="13" fillId="36" borderId="25" xfId="0" applyFont="1" applyFill="1" applyBorder="1" applyAlignment="1">
      <alignment horizontal="center" vertical="center"/>
    </xf>
    <xf numFmtId="0" fontId="13" fillId="35" borderId="24" xfId="0" applyFont="1" applyFill="1" applyBorder="1" applyAlignment="1">
      <alignment horizontal="center" vertical="center" wrapText="1"/>
    </xf>
    <xf numFmtId="0" fontId="13" fillId="35" borderId="23" xfId="0" applyFont="1" applyFill="1" applyBorder="1" applyAlignment="1">
      <alignment horizontal="center" vertical="center" wrapText="1"/>
    </xf>
    <xf numFmtId="0" fontId="13" fillId="35" borderId="25" xfId="0" applyFont="1" applyFill="1" applyBorder="1" applyAlignment="1">
      <alignment horizontal="center" vertical="center" wrapText="1"/>
    </xf>
    <xf numFmtId="49" fontId="18" fillId="0" borderId="24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44" fontId="18" fillId="0" borderId="23" xfId="42" applyNumberFormat="1" applyFont="1" applyFill="1" applyBorder="1" applyAlignment="1">
      <alignment horizontal="center" vertical="center" wrapText="1"/>
    </xf>
    <xf numFmtId="0" fontId="18" fillId="0" borderId="23" xfId="0" applyNumberFormat="1" applyFont="1" applyFill="1" applyBorder="1" applyAlignment="1">
      <alignment horizontal="center" vertical="center" wrapText="1"/>
    </xf>
    <xf numFmtId="0" fontId="18" fillId="0" borderId="23" xfId="0" applyNumberFormat="1" applyFont="1" applyFill="1" applyBorder="1" applyAlignment="1">
      <alignment horizontal="center" vertical="center"/>
    </xf>
    <xf numFmtId="2" fontId="18" fillId="0" borderId="25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3" fillId="37" borderId="23" xfId="0" applyFont="1" applyFill="1" applyBorder="1" applyAlignment="1">
      <alignment horizontal="center" vertical="center" wrapText="1"/>
    </xf>
    <xf numFmtId="0" fontId="0" fillId="0" borderId="0" xfId="0"/>
    <xf numFmtId="0" fontId="0" fillId="38" borderId="26" xfId="0" applyFill="1" applyBorder="1"/>
    <xf numFmtId="44" fontId="0" fillId="38" borderId="26" xfId="42" applyFont="1" applyFill="1" applyBorder="1"/>
    <xf numFmtId="9" fontId="0" fillId="38" borderId="26" xfId="43" applyFont="1" applyFill="1" applyBorder="1"/>
    <xf numFmtId="0" fontId="0" fillId="0" borderId="26" xfId="0" applyBorder="1"/>
    <xf numFmtId="44" fontId="0" fillId="39" borderId="26" xfId="42" applyFont="1" applyFill="1" applyBorder="1"/>
    <xf numFmtId="164" fontId="0" fillId="39" borderId="26" xfId="43" applyNumberFormat="1" applyFont="1" applyFill="1" applyBorder="1"/>
    <xf numFmtId="0" fontId="0" fillId="39" borderId="26" xfId="0" applyFill="1" applyBorder="1"/>
    <xf numFmtId="0" fontId="0" fillId="38" borderId="27" xfId="0" applyFill="1" applyBorder="1"/>
    <xf numFmtId="44" fontId="0" fillId="0" borderId="26" xfId="42" applyFont="1" applyBorder="1"/>
    <xf numFmtId="9" fontId="0" fillId="0" borderId="26" xfId="43" applyFont="1" applyBorder="1"/>
    <xf numFmtId="0" fontId="0" fillId="0" borderId="27" xfId="0" applyBorder="1"/>
    <xf numFmtId="9" fontId="0" fillId="39" borderId="26" xfId="43" applyFont="1" applyFill="1" applyBorder="1"/>
    <xf numFmtId="0" fontId="0" fillId="39" borderId="27" xfId="0" applyFill="1" applyBorder="1"/>
    <xf numFmtId="164" fontId="0" fillId="38" borderId="26" xfId="43" applyNumberFormat="1" applyFont="1" applyFill="1" applyBorder="1"/>
    <xf numFmtId="44" fontId="1" fillId="0" borderId="26" xfId="42" applyFont="1" applyBorder="1"/>
    <xf numFmtId="9" fontId="1" fillId="0" borderId="26" xfId="43" applyFont="1" applyBorder="1"/>
    <xf numFmtId="0" fontId="0" fillId="0" borderId="26" xfId="0" applyBorder="1" applyAlignment="1">
      <alignment horizontal="center"/>
    </xf>
    <xf numFmtId="0" fontId="0" fillId="0" borderId="26" xfId="42" applyNumberFormat="1" applyFont="1" applyBorder="1" applyAlignment="1">
      <alignment horizontal="center"/>
    </xf>
    <xf numFmtId="0" fontId="0" fillId="0" borderId="26" xfId="0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0" fillId="0" borderId="26" xfId="0" applyFill="1" applyBorder="1" applyAlignment="1"/>
    <xf numFmtId="0" fontId="0" fillId="0" borderId="0" xfId="0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37" borderId="14" xfId="0" applyFont="1" applyFill="1" applyBorder="1" applyAlignment="1">
      <alignment horizontal="center"/>
    </xf>
    <xf numFmtId="0" fontId="17" fillId="37" borderId="15" xfId="0" applyFont="1" applyFill="1" applyBorder="1" applyAlignment="1">
      <alignment horizontal="center"/>
    </xf>
    <xf numFmtId="0" fontId="20" fillId="0" borderId="23" xfId="0" applyNumberFormat="1" applyFont="1" applyFill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062E5"/>
      <color rgb="FF1C2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125413</xdr:rowOff>
    </xdr:from>
    <xdr:to>
      <xdr:col>2</xdr:col>
      <xdr:colOff>314070</xdr:colOff>
      <xdr:row>0</xdr:row>
      <xdr:rowOff>580231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125413"/>
          <a:ext cx="2475450" cy="457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E0B4-1E70-47F4-9CF3-6B6F2AC30CB5}">
  <dimension ref="A1:Y32"/>
  <sheetViews>
    <sheetView showGridLines="0" tabSelected="1" zoomScale="80" zoomScaleNormal="80" workbookViewId="0">
      <selection activeCell="S31" sqref="S31"/>
    </sheetView>
  </sheetViews>
  <sheetFormatPr defaultColWidth="11.26953125" defaultRowHeight="14.5" x14ac:dyDescent="0.35"/>
  <cols>
    <col min="1" max="1" width="13.453125" customWidth="1"/>
    <col min="2" max="2" width="19.453125" customWidth="1"/>
    <col min="3" max="3" width="16" customWidth="1"/>
    <col min="4" max="4" width="13.453125" customWidth="1"/>
    <col min="5" max="5" width="8.453125" style="56" customWidth="1"/>
    <col min="6" max="6" width="13.36328125" customWidth="1"/>
    <col min="7" max="7" width="13.7265625" style="56" customWidth="1"/>
    <col min="8" max="8" width="9.1796875" customWidth="1"/>
    <col min="9" max="9" width="10.1796875" customWidth="1"/>
    <col min="10" max="10" width="9" customWidth="1"/>
    <col min="11" max="11" width="11.54296875" style="56" customWidth="1"/>
    <col min="12" max="12" width="16.7265625" customWidth="1"/>
    <col min="13" max="13" width="7.1796875" style="56" customWidth="1"/>
    <col min="14" max="14" width="13.54296875" style="36" customWidth="1"/>
    <col min="15" max="15" width="14.1796875" style="56" customWidth="1"/>
    <col min="16" max="16" width="11.7265625" customWidth="1"/>
    <col min="17" max="17" width="11.26953125" style="20"/>
    <col min="18" max="18" width="11.26953125" style="56"/>
    <col min="19" max="19" width="9.54296875" style="10" customWidth="1"/>
    <col min="20" max="20" width="7.453125" customWidth="1"/>
    <col min="21" max="21" width="50.1796875" customWidth="1"/>
    <col min="22" max="22" width="17.1796875" customWidth="1"/>
    <col min="23" max="23" width="11.54296875" customWidth="1"/>
    <col min="24" max="24" width="12.453125" customWidth="1"/>
  </cols>
  <sheetData>
    <row r="1" spans="1:24" ht="53.15" customHeight="1" x14ac:dyDescent="0.3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4" s="20" customFormat="1" ht="32.15" customHeight="1" x14ac:dyDescent="0.35">
      <c r="A2" s="64" t="s">
        <v>50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24" s="20" customFormat="1" ht="42.65" customHeight="1" x14ac:dyDescent="0.35">
      <c r="A3" s="63" t="s">
        <v>43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U3" s="61" t="s">
        <v>44</v>
      </c>
      <c r="V3" s="62"/>
      <c r="W3" s="62"/>
      <c r="X3" s="62"/>
    </row>
    <row r="4" spans="1:24" ht="92.25" customHeight="1" x14ac:dyDescent="0.35">
      <c r="A4" s="25" t="s">
        <v>38</v>
      </c>
      <c r="B4" s="26" t="s">
        <v>5</v>
      </c>
      <c r="C4" s="26" t="s">
        <v>31</v>
      </c>
      <c r="D4" s="26" t="s">
        <v>45</v>
      </c>
      <c r="E4" s="35" t="s">
        <v>23</v>
      </c>
      <c r="F4" s="26" t="s">
        <v>96</v>
      </c>
      <c r="G4" s="35" t="s">
        <v>97</v>
      </c>
      <c r="H4" s="26" t="s">
        <v>42</v>
      </c>
      <c r="I4" s="35" t="s">
        <v>46</v>
      </c>
      <c r="J4" s="26" t="s">
        <v>98</v>
      </c>
      <c r="K4" s="35" t="s">
        <v>35</v>
      </c>
      <c r="L4" s="26" t="s">
        <v>106</v>
      </c>
      <c r="M4" s="35" t="s">
        <v>30</v>
      </c>
      <c r="N4" s="26" t="s">
        <v>47</v>
      </c>
      <c r="O4" s="35" t="s">
        <v>107</v>
      </c>
      <c r="P4" s="26" t="s">
        <v>99</v>
      </c>
      <c r="Q4" s="26" t="s">
        <v>39</v>
      </c>
      <c r="R4" s="35" t="s">
        <v>40</v>
      </c>
      <c r="S4" s="27" t="s">
        <v>109</v>
      </c>
      <c r="U4" s="21" t="s">
        <v>22</v>
      </c>
      <c r="V4" s="22" t="s">
        <v>21</v>
      </c>
      <c r="W4" s="23" t="s">
        <v>19</v>
      </c>
      <c r="X4" s="24" t="s">
        <v>20</v>
      </c>
    </row>
    <row r="5" spans="1:24" s="36" customFormat="1" ht="14.5" customHeight="1" x14ac:dyDescent="0.35">
      <c r="A5" s="28" t="s">
        <v>70</v>
      </c>
      <c r="B5" s="29" t="s">
        <v>41</v>
      </c>
      <c r="C5" s="30">
        <v>752993.44</v>
      </c>
      <c r="D5" s="31">
        <v>366.6</v>
      </c>
      <c r="E5" s="31">
        <v>0.5</v>
      </c>
      <c r="F5" s="31" t="s">
        <v>76</v>
      </c>
      <c r="G5" s="31">
        <v>0</v>
      </c>
      <c r="H5" s="31" t="s">
        <v>7</v>
      </c>
      <c r="I5" s="31">
        <v>1</v>
      </c>
      <c r="J5" s="31" t="s">
        <v>7</v>
      </c>
      <c r="K5" s="31">
        <v>1</v>
      </c>
      <c r="L5" s="31" t="s">
        <v>7</v>
      </c>
      <c r="M5" s="32">
        <v>1</v>
      </c>
      <c r="N5" s="31" t="s">
        <v>49</v>
      </c>
      <c r="O5" s="31">
        <v>1</v>
      </c>
      <c r="P5" s="31" t="s">
        <v>7</v>
      </c>
      <c r="Q5" s="31">
        <v>88.8</v>
      </c>
      <c r="R5" s="31">
        <v>1</v>
      </c>
      <c r="S5" s="33">
        <v>4.5</v>
      </c>
      <c r="T5" s="34"/>
      <c r="U5" s="37" t="s">
        <v>80</v>
      </c>
      <c r="V5" s="38">
        <v>4027968.89</v>
      </c>
      <c r="W5" s="39">
        <v>0.60913268405417376</v>
      </c>
      <c r="X5" s="37">
        <v>0.5</v>
      </c>
    </row>
    <row r="6" spans="1:24" s="36" customFormat="1" ht="14.5" customHeight="1" x14ac:dyDescent="0.35">
      <c r="A6" s="28" t="s">
        <v>63</v>
      </c>
      <c r="B6" s="29" t="s">
        <v>41</v>
      </c>
      <c r="C6" s="30">
        <v>387411.72</v>
      </c>
      <c r="D6" s="31">
        <v>216</v>
      </c>
      <c r="E6" s="31">
        <v>0.5</v>
      </c>
      <c r="F6" s="31" t="s">
        <v>74</v>
      </c>
      <c r="G6" s="31">
        <v>0</v>
      </c>
      <c r="H6" s="31" t="s">
        <v>7</v>
      </c>
      <c r="I6" s="31">
        <v>1</v>
      </c>
      <c r="J6" s="31" t="s">
        <v>8</v>
      </c>
      <c r="K6" s="31">
        <v>0</v>
      </c>
      <c r="L6" s="31" t="s">
        <v>7</v>
      </c>
      <c r="M6" s="32">
        <v>1</v>
      </c>
      <c r="N6" s="31" t="s">
        <v>48</v>
      </c>
      <c r="O6" s="31">
        <v>0.5</v>
      </c>
      <c r="P6" s="31" t="s">
        <v>8</v>
      </c>
      <c r="Q6" s="31">
        <v>95.2</v>
      </c>
      <c r="R6" s="31">
        <v>2</v>
      </c>
      <c r="S6" s="33">
        <v>4</v>
      </c>
      <c r="T6" s="34"/>
      <c r="U6" s="37" t="s">
        <v>81</v>
      </c>
      <c r="V6" s="38">
        <v>2584660.83</v>
      </c>
      <c r="W6" s="39">
        <v>0.39086731594582613</v>
      </c>
      <c r="X6" s="37">
        <v>1</v>
      </c>
    </row>
    <row r="7" spans="1:24" s="36" customFormat="1" ht="14.5" customHeight="1" x14ac:dyDescent="0.35">
      <c r="A7" s="28" t="s">
        <v>59</v>
      </c>
      <c r="B7" s="29" t="s">
        <v>41</v>
      </c>
      <c r="C7" s="30">
        <v>34758.54</v>
      </c>
      <c r="D7" s="31">
        <v>10</v>
      </c>
      <c r="E7" s="31">
        <v>1</v>
      </c>
      <c r="F7" s="31" t="s">
        <v>73</v>
      </c>
      <c r="G7" s="31">
        <v>2</v>
      </c>
      <c r="H7" s="31" t="s">
        <v>7</v>
      </c>
      <c r="I7" s="31">
        <v>1</v>
      </c>
      <c r="J7" s="31" t="s">
        <v>7</v>
      </c>
      <c r="K7" s="31">
        <v>1</v>
      </c>
      <c r="L7" s="31" t="s">
        <v>8</v>
      </c>
      <c r="M7" s="32">
        <v>0</v>
      </c>
      <c r="N7" s="31" t="s">
        <v>49</v>
      </c>
      <c r="O7" s="31">
        <v>1</v>
      </c>
      <c r="P7" s="31" t="s">
        <v>7</v>
      </c>
      <c r="Q7" s="31">
        <v>90</v>
      </c>
      <c r="R7" s="31">
        <v>1</v>
      </c>
      <c r="S7" s="33">
        <v>6</v>
      </c>
      <c r="T7" s="34"/>
      <c r="U7" s="59" t="s">
        <v>104</v>
      </c>
      <c r="V7" s="41">
        <v>2066166.9000000001</v>
      </c>
      <c r="W7" s="42">
        <v>0.31245767379819356</v>
      </c>
      <c r="X7" s="43">
        <v>2</v>
      </c>
    </row>
    <row r="8" spans="1:24" s="36" customFormat="1" ht="14.5" customHeight="1" x14ac:dyDescent="0.35">
      <c r="A8" s="28" t="s">
        <v>56</v>
      </c>
      <c r="B8" s="29" t="s">
        <v>41</v>
      </c>
      <c r="C8" s="30">
        <v>167183.70000000001</v>
      </c>
      <c r="D8" s="31">
        <v>57.6</v>
      </c>
      <c r="E8" s="31">
        <v>1</v>
      </c>
      <c r="F8" s="31" t="s">
        <v>74</v>
      </c>
      <c r="G8" s="31">
        <v>0</v>
      </c>
      <c r="H8" s="31" t="s">
        <v>7</v>
      </c>
      <c r="I8" s="31">
        <v>1</v>
      </c>
      <c r="J8" s="31" t="s">
        <v>7</v>
      </c>
      <c r="K8" s="31">
        <v>1</v>
      </c>
      <c r="L8" s="31" t="s">
        <v>7</v>
      </c>
      <c r="M8" s="32">
        <v>1</v>
      </c>
      <c r="N8" s="31" t="s">
        <v>48</v>
      </c>
      <c r="O8" s="31">
        <v>0.5</v>
      </c>
      <c r="P8" s="31" t="s">
        <v>8</v>
      </c>
      <c r="Q8" s="31">
        <v>99.8</v>
      </c>
      <c r="R8" s="31">
        <v>2</v>
      </c>
      <c r="S8" s="33">
        <v>5.5</v>
      </c>
      <c r="T8" s="34"/>
      <c r="U8" s="55" t="s">
        <v>105</v>
      </c>
      <c r="V8" s="41">
        <v>945191.74</v>
      </c>
      <c r="W8" s="42">
        <v>0.14293734565860433</v>
      </c>
      <c r="X8" s="43">
        <v>1</v>
      </c>
    </row>
    <row r="9" spans="1:24" s="36" customFormat="1" ht="14.5" customHeight="1" x14ac:dyDescent="0.35">
      <c r="A9" s="28" t="s">
        <v>57</v>
      </c>
      <c r="B9" s="29" t="s">
        <v>41</v>
      </c>
      <c r="C9" s="30">
        <v>69600.59</v>
      </c>
      <c r="D9" s="31">
        <v>30</v>
      </c>
      <c r="E9" s="31">
        <v>1</v>
      </c>
      <c r="F9" s="31" t="s">
        <v>74</v>
      </c>
      <c r="G9" s="31">
        <v>0</v>
      </c>
      <c r="H9" s="31" t="s">
        <v>7</v>
      </c>
      <c r="I9" s="31">
        <v>1</v>
      </c>
      <c r="J9" s="31" t="s">
        <v>7</v>
      </c>
      <c r="K9" s="31">
        <v>1</v>
      </c>
      <c r="L9" s="31" t="s">
        <v>7</v>
      </c>
      <c r="M9" s="32">
        <v>1</v>
      </c>
      <c r="N9" s="31" t="s">
        <v>48</v>
      </c>
      <c r="O9" s="31">
        <v>0.5</v>
      </c>
      <c r="P9" s="31" t="s">
        <v>8</v>
      </c>
      <c r="Q9" s="31">
        <v>94.5</v>
      </c>
      <c r="R9" s="31">
        <v>2</v>
      </c>
      <c r="S9" s="33">
        <v>5.5</v>
      </c>
      <c r="T9" s="34"/>
      <c r="U9" s="55" t="s">
        <v>103</v>
      </c>
      <c r="V9" s="41">
        <v>0</v>
      </c>
      <c r="W9" s="42">
        <v>0</v>
      </c>
      <c r="X9" s="43">
        <v>1</v>
      </c>
    </row>
    <row r="10" spans="1:24" s="36" customFormat="1" ht="14.5" customHeight="1" x14ac:dyDescent="0.35">
      <c r="A10" s="28" t="s">
        <v>71</v>
      </c>
      <c r="B10" s="29" t="s">
        <v>41</v>
      </c>
      <c r="C10" s="30">
        <v>496693.95</v>
      </c>
      <c r="D10" s="31">
        <v>250</v>
      </c>
      <c r="E10" s="31">
        <v>0.5</v>
      </c>
      <c r="F10" s="31" t="s">
        <v>78</v>
      </c>
      <c r="G10" s="31">
        <v>0</v>
      </c>
      <c r="H10" s="31" t="s">
        <v>7</v>
      </c>
      <c r="I10" s="31">
        <v>1</v>
      </c>
      <c r="J10" s="31" t="s">
        <v>7</v>
      </c>
      <c r="K10" s="31">
        <v>1</v>
      </c>
      <c r="L10" s="31" t="s">
        <v>8</v>
      </c>
      <c r="M10" s="32">
        <v>0</v>
      </c>
      <c r="N10" s="31" t="s">
        <v>49</v>
      </c>
      <c r="O10" s="31">
        <v>1</v>
      </c>
      <c r="P10" s="31" t="s">
        <v>8</v>
      </c>
      <c r="Q10" s="31">
        <v>100</v>
      </c>
      <c r="R10" s="31">
        <v>2</v>
      </c>
      <c r="S10" s="33">
        <v>4.5</v>
      </c>
      <c r="T10" s="34"/>
      <c r="U10" s="55" t="s">
        <v>102</v>
      </c>
      <c r="V10" s="41">
        <v>2308489.0500000003</v>
      </c>
      <c r="W10" s="42">
        <v>0.34910302674561372</v>
      </c>
      <c r="X10" s="40">
        <v>0</v>
      </c>
    </row>
    <row r="11" spans="1:24" s="36" customFormat="1" ht="14.5" customHeight="1" x14ac:dyDescent="0.35">
      <c r="A11" s="28" t="s">
        <v>64</v>
      </c>
      <c r="B11" s="29" t="s">
        <v>41</v>
      </c>
      <c r="C11" s="30">
        <v>292321.65000000002</v>
      </c>
      <c r="D11" s="31">
        <v>125</v>
      </c>
      <c r="E11" s="31">
        <v>1</v>
      </c>
      <c r="F11" s="31" t="s">
        <v>76</v>
      </c>
      <c r="G11" s="31">
        <v>0</v>
      </c>
      <c r="H11" s="31" t="s">
        <v>7</v>
      </c>
      <c r="I11" s="31">
        <v>1</v>
      </c>
      <c r="J11" s="31" t="s">
        <v>7</v>
      </c>
      <c r="K11" s="31">
        <v>1</v>
      </c>
      <c r="L11" s="31" t="s">
        <v>8</v>
      </c>
      <c r="M11" s="32">
        <v>0</v>
      </c>
      <c r="N11" s="31" t="s">
        <v>49</v>
      </c>
      <c r="O11" s="31">
        <v>1</v>
      </c>
      <c r="P11" s="31" t="s">
        <v>8</v>
      </c>
      <c r="Q11" s="31">
        <v>100</v>
      </c>
      <c r="R11" s="31">
        <v>2</v>
      </c>
      <c r="S11" s="33">
        <v>5</v>
      </c>
      <c r="T11" s="34"/>
      <c r="U11" s="37" t="s">
        <v>82</v>
      </c>
      <c r="V11" s="38">
        <v>6612629.7200000007</v>
      </c>
      <c r="W11" s="39">
        <v>1</v>
      </c>
      <c r="X11" s="44">
        <v>1</v>
      </c>
    </row>
    <row r="12" spans="1:24" ht="14.5" customHeight="1" x14ac:dyDescent="0.35">
      <c r="A12" s="28" t="s">
        <v>51</v>
      </c>
      <c r="B12" s="29" t="s">
        <v>41</v>
      </c>
      <c r="C12" s="30">
        <v>115940.16</v>
      </c>
      <c r="D12" s="31">
        <v>62.5</v>
      </c>
      <c r="E12" s="31">
        <v>1</v>
      </c>
      <c r="F12" s="31" t="s">
        <v>73</v>
      </c>
      <c r="G12" s="31">
        <v>2</v>
      </c>
      <c r="H12" s="31" t="s">
        <v>7</v>
      </c>
      <c r="I12" s="31">
        <v>1</v>
      </c>
      <c r="J12" s="31" t="s">
        <v>7</v>
      </c>
      <c r="K12" s="31">
        <v>1</v>
      </c>
      <c r="L12" s="31" t="s">
        <v>8</v>
      </c>
      <c r="M12" s="32">
        <v>0</v>
      </c>
      <c r="N12" s="31" t="s">
        <v>49</v>
      </c>
      <c r="O12" s="31">
        <v>1</v>
      </c>
      <c r="P12" s="31" t="s">
        <v>8</v>
      </c>
      <c r="Q12" s="31">
        <v>100</v>
      </c>
      <c r="R12" s="31">
        <v>2</v>
      </c>
      <c r="S12" s="33">
        <v>7</v>
      </c>
      <c r="T12" s="34"/>
      <c r="U12" s="40" t="s">
        <v>83</v>
      </c>
      <c r="V12" s="45">
        <v>6077373.6799999997</v>
      </c>
      <c r="W12" s="46">
        <v>0.91905549491435901</v>
      </c>
      <c r="X12" s="47">
        <v>1</v>
      </c>
    </row>
    <row r="13" spans="1:24" ht="14.5" customHeight="1" x14ac:dyDescent="0.35">
      <c r="A13" s="28" t="s">
        <v>52</v>
      </c>
      <c r="B13" s="29" t="s">
        <v>41</v>
      </c>
      <c r="C13" s="30">
        <v>142301.04</v>
      </c>
      <c r="D13" s="31">
        <v>62.5</v>
      </c>
      <c r="E13" s="31">
        <v>1</v>
      </c>
      <c r="F13" s="31" t="s">
        <v>73</v>
      </c>
      <c r="G13" s="31">
        <v>2</v>
      </c>
      <c r="H13" s="31" t="s">
        <v>7</v>
      </c>
      <c r="I13" s="31">
        <v>1</v>
      </c>
      <c r="J13" s="31" t="s">
        <v>7</v>
      </c>
      <c r="K13" s="31">
        <v>1</v>
      </c>
      <c r="L13" s="31" t="s">
        <v>8</v>
      </c>
      <c r="M13" s="32">
        <v>0</v>
      </c>
      <c r="N13" s="31" t="s">
        <v>49</v>
      </c>
      <c r="O13" s="31">
        <v>1</v>
      </c>
      <c r="P13" s="31" t="s">
        <v>8</v>
      </c>
      <c r="Q13" s="31">
        <v>100</v>
      </c>
      <c r="R13" s="31">
        <v>2</v>
      </c>
      <c r="S13" s="33">
        <v>7</v>
      </c>
      <c r="T13" s="34"/>
      <c r="U13" s="37" t="s">
        <v>84</v>
      </c>
      <c r="V13" s="38">
        <v>3414800.27</v>
      </c>
      <c r="W13" s="39">
        <v>0.51640578931433045</v>
      </c>
      <c r="X13" s="44">
        <v>1</v>
      </c>
    </row>
    <row r="14" spans="1:24" ht="14.5" customHeight="1" x14ac:dyDescent="0.35">
      <c r="A14" s="28" t="s">
        <v>53</v>
      </c>
      <c r="B14" s="29" t="s">
        <v>41</v>
      </c>
      <c r="C14" s="30">
        <v>77360.399999999994</v>
      </c>
      <c r="D14" s="31">
        <v>25</v>
      </c>
      <c r="E14" s="31">
        <v>1</v>
      </c>
      <c r="F14" s="31" t="s">
        <v>73</v>
      </c>
      <c r="G14" s="31">
        <v>2</v>
      </c>
      <c r="H14" s="31" t="s">
        <v>7</v>
      </c>
      <c r="I14" s="31">
        <v>1</v>
      </c>
      <c r="J14" s="31" t="s">
        <v>7</v>
      </c>
      <c r="K14" s="31">
        <v>1</v>
      </c>
      <c r="L14" s="31" t="s">
        <v>8</v>
      </c>
      <c r="M14" s="32">
        <v>0</v>
      </c>
      <c r="N14" s="31" t="s">
        <v>49</v>
      </c>
      <c r="O14" s="31">
        <v>1</v>
      </c>
      <c r="P14" s="31" t="s">
        <v>8</v>
      </c>
      <c r="Q14" s="31">
        <v>100</v>
      </c>
      <c r="R14" s="31">
        <v>2</v>
      </c>
      <c r="S14" s="33">
        <v>7</v>
      </c>
      <c r="T14" s="34"/>
      <c r="U14" s="43" t="s">
        <v>85</v>
      </c>
      <c r="V14" s="41">
        <v>3165398.7800000003</v>
      </c>
      <c r="W14" s="48">
        <v>0.47868985774694184</v>
      </c>
      <c r="X14" s="49">
        <v>1</v>
      </c>
    </row>
    <row r="15" spans="1:24" s="36" customFormat="1" ht="14.5" customHeight="1" x14ac:dyDescent="0.35">
      <c r="A15" s="28" t="s">
        <v>65</v>
      </c>
      <c r="B15" s="29" t="s">
        <v>41</v>
      </c>
      <c r="C15" s="30">
        <v>142284</v>
      </c>
      <c r="D15" s="31">
        <v>50</v>
      </c>
      <c r="E15" s="31">
        <v>1</v>
      </c>
      <c r="F15" s="31" t="s">
        <v>74</v>
      </c>
      <c r="G15" s="31">
        <v>0</v>
      </c>
      <c r="H15" s="31" t="s">
        <v>7</v>
      </c>
      <c r="I15" s="31">
        <v>1</v>
      </c>
      <c r="J15" s="31" t="s">
        <v>7</v>
      </c>
      <c r="K15" s="31">
        <v>1</v>
      </c>
      <c r="L15" s="31" t="s">
        <v>7</v>
      </c>
      <c r="M15" s="32">
        <v>1</v>
      </c>
      <c r="N15" s="31" t="s">
        <v>49</v>
      </c>
      <c r="O15" s="31">
        <v>1</v>
      </c>
      <c r="P15" s="31" t="s">
        <v>7</v>
      </c>
      <c r="Q15" s="31">
        <v>90.1</v>
      </c>
      <c r="R15" s="31">
        <v>2</v>
      </c>
      <c r="S15" s="33">
        <v>6</v>
      </c>
      <c r="T15" s="34"/>
      <c r="U15" s="43" t="s">
        <v>86</v>
      </c>
      <c r="V15" s="41">
        <v>3447230.9400000004</v>
      </c>
      <c r="W15" s="48">
        <v>0.52131014225305816</v>
      </c>
      <c r="X15" s="43">
        <v>0.5</v>
      </c>
    </row>
    <row r="16" spans="1:24" s="36" customFormat="1" ht="14.5" customHeight="1" x14ac:dyDescent="0.35">
      <c r="A16" s="28" t="s">
        <v>66</v>
      </c>
      <c r="B16" s="29" t="s">
        <v>41</v>
      </c>
      <c r="C16" s="30">
        <v>172993.63</v>
      </c>
      <c r="D16" s="31">
        <v>66.599999999999994</v>
      </c>
      <c r="E16" s="31">
        <v>1</v>
      </c>
      <c r="F16" s="31" t="s">
        <v>77</v>
      </c>
      <c r="G16" s="31">
        <v>0</v>
      </c>
      <c r="H16" s="31" t="s">
        <v>7</v>
      </c>
      <c r="I16" s="31">
        <v>1</v>
      </c>
      <c r="J16" s="31" t="s">
        <v>7</v>
      </c>
      <c r="K16" s="31">
        <v>1</v>
      </c>
      <c r="L16" s="31" t="s">
        <v>7</v>
      </c>
      <c r="M16" s="32">
        <v>1</v>
      </c>
      <c r="N16" s="31" t="s">
        <v>49</v>
      </c>
      <c r="O16" s="31">
        <v>1</v>
      </c>
      <c r="P16" s="31" t="s">
        <v>7</v>
      </c>
      <c r="Q16" s="31">
        <v>90.1</v>
      </c>
      <c r="R16" s="31">
        <v>2</v>
      </c>
      <c r="S16" s="33">
        <v>6</v>
      </c>
      <c r="T16" s="34"/>
      <c r="U16" s="37" t="s">
        <v>87</v>
      </c>
      <c r="V16" s="38">
        <v>2818421.8800000004</v>
      </c>
      <c r="W16" s="50">
        <v>0.42621800998105791</v>
      </c>
      <c r="X16" s="44">
        <v>2</v>
      </c>
    </row>
    <row r="17" spans="1:25" s="36" customFormat="1" ht="14.5" customHeight="1" x14ac:dyDescent="0.35">
      <c r="A17" s="28" t="s">
        <v>62</v>
      </c>
      <c r="B17" s="29" t="s">
        <v>41</v>
      </c>
      <c r="C17" s="30">
        <v>1445678.04</v>
      </c>
      <c r="D17" s="31">
        <v>500</v>
      </c>
      <c r="E17" s="31">
        <v>0.5</v>
      </c>
      <c r="F17" s="31" t="s">
        <v>73</v>
      </c>
      <c r="G17" s="31">
        <v>2</v>
      </c>
      <c r="H17" s="31" t="s">
        <v>7</v>
      </c>
      <c r="I17" s="31">
        <v>1</v>
      </c>
      <c r="J17" s="31" t="s">
        <v>7</v>
      </c>
      <c r="K17" s="31">
        <v>1</v>
      </c>
      <c r="L17" s="31" t="s">
        <v>8</v>
      </c>
      <c r="M17" s="32">
        <v>0</v>
      </c>
      <c r="N17" s="31" t="s">
        <v>48</v>
      </c>
      <c r="O17" s="31">
        <v>0.5</v>
      </c>
      <c r="P17" s="31" t="s">
        <v>7</v>
      </c>
      <c r="Q17" s="31">
        <v>65.2</v>
      </c>
      <c r="R17" s="31">
        <v>0.25</v>
      </c>
      <c r="S17" s="33">
        <v>4.25</v>
      </c>
      <c r="T17" s="34"/>
      <c r="U17" s="37" t="s">
        <v>88</v>
      </c>
      <c r="V17" s="38">
        <v>2323478.6</v>
      </c>
      <c r="W17" s="50">
        <v>0.35136983293841528</v>
      </c>
      <c r="X17" s="44">
        <v>1</v>
      </c>
    </row>
    <row r="18" spans="1:25" s="36" customFormat="1" ht="14.5" customHeight="1" x14ac:dyDescent="0.35">
      <c r="A18" s="28" t="s">
        <v>58</v>
      </c>
      <c r="B18" s="29" t="s">
        <v>41</v>
      </c>
      <c r="C18" s="30">
        <v>945191.74</v>
      </c>
      <c r="D18" s="31">
        <v>420</v>
      </c>
      <c r="E18" s="31">
        <v>0.5</v>
      </c>
      <c r="F18" s="31" t="s">
        <v>75</v>
      </c>
      <c r="G18" s="31">
        <v>1</v>
      </c>
      <c r="H18" s="31" t="s">
        <v>7</v>
      </c>
      <c r="I18" s="31">
        <v>1</v>
      </c>
      <c r="J18" s="31" t="s">
        <v>7</v>
      </c>
      <c r="K18" s="31">
        <v>1</v>
      </c>
      <c r="L18" s="31" t="s">
        <v>7</v>
      </c>
      <c r="M18" s="32">
        <v>1</v>
      </c>
      <c r="N18" s="31" t="s">
        <v>48</v>
      </c>
      <c r="O18" s="31">
        <v>0.5</v>
      </c>
      <c r="P18" s="31" t="s">
        <v>7</v>
      </c>
      <c r="Q18" s="31">
        <v>80.099999999999994</v>
      </c>
      <c r="R18" s="31">
        <v>1</v>
      </c>
      <c r="S18" s="33">
        <v>5</v>
      </c>
      <c r="T18" s="34"/>
      <c r="U18" s="37" t="s">
        <v>89</v>
      </c>
      <c r="V18" s="38">
        <v>1470729.24</v>
      </c>
      <c r="W18" s="50">
        <v>0.22241215708052678</v>
      </c>
      <c r="X18" s="44">
        <v>0.25</v>
      </c>
    </row>
    <row r="19" spans="1:25" s="36" customFormat="1" ht="14.5" customHeight="1" x14ac:dyDescent="0.35">
      <c r="A19" s="28" t="s">
        <v>72</v>
      </c>
      <c r="B19" s="29" t="s">
        <v>41</v>
      </c>
      <c r="C19" s="30">
        <v>342646.95</v>
      </c>
      <c r="D19" s="31">
        <v>150</v>
      </c>
      <c r="E19" s="31">
        <v>1</v>
      </c>
      <c r="F19" s="31" t="s">
        <v>79</v>
      </c>
      <c r="G19" s="31">
        <v>0</v>
      </c>
      <c r="H19" s="31" t="s">
        <v>7</v>
      </c>
      <c r="I19" s="31">
        <v>1</v>
      </c>
      <c r="J19" s="31" t="s">
        <v>7</v>
      </c>
      <c r="K19" s="31">
        <v>1</v>
      </c>
      <c r="L19" s="31" t="s">
        <v>8</v>
      </c>
      <c r="M19" s="32">
        <v>0</v>
      </c>
      <c r="N19" s="31" t="s">
        <v>48</v>
      </c>
      <c r="O19" s="31">
        <v>0.5</v>
      </c>
      <c r="P19" s="31" t="s">
        <v>7</v>
      </c>
      <c r="Q19" s="31">
        <v>91</v>
      </c>
      <c r="R19" s="31">
        <v>2</v>
      </c>
      <c r="S19" s="33">
        <v>4.5</v>
      </c>
      <c r="T19" s="34"/>
      <c r="U19" s="40" t="s">
        <v>24</v>
      </c>
      <c r="V19" s="51">
        <v>6612629.7200000007</v>
      </c>
      <c r="W19" s="52"/>
      <c r="X19" s="40"/>
    </row>
    <row r="20" spans="1:25" s="36" customFormat="1" ht="14.5" customHeight="1" x14ac:dyDescent="0.35">
      <c r="A20" s="28" t="s">
        <v>61</v>
      </c>
      <c r="B20" s="29" t="s">
        <v>41</v>
      </c>
      <c r="C20" s="30">
        <v>64467</v>
      </c>
      <c r="D20" s="31">
        <v>19.72</v>
      </c>
      <c r="E20" s="31">
        <v>1</v>
      </c>
      <c r="F20" s="31" t="s">
        <v>73</v>
      </c>
      <c r="G20" s="31">
        <v>2</v>
      </c>
      <c r="H20" s="31" t="s">
        <v>7</v>
      </c>
      <c r="I20" s="31">
        <v>1</v>
      </c>
      <c r="J20" s="31" t="s">
        <v>8</v>
      </c>
      <c r="K20" s="31">
        <v>0</v>
      </c>
      <c r="L20" s="31" t="s">
        <v>8</v>
      </c>
      <c r="M20" s="32">
        <v>0</v>
      </c>
      <c r="N20" s="31" t="s">
        <v>48</v>
      </c>
      <c r="O20" s="31">
        <v>0.5</v>
      </c>
      <c r="P20" s="31" t="s">
        <v>8</v>
      </c>
      <c r="Q20" s="31">
        <v>77.7</v>
      </c>
      <c r="R20" s="31">
        <v>2</v>
      </c>
      <c r="S20" s="33">
        <v>5.5</v>
      </c>
      <c r="T20" s="34"/>
      <c r="U20"/>
      <c r="V20"/>
      <c r="W20"/>
      <c r="X20"/>
    </row>
    <row r="21" spans="1:25" s="36" customFormat="1" ht="14.5" customHeight="1" x14ac:dyDescent="0.35">
      <c r="A21" s="28" t="s">
        <v>54</v>
      </c>
      <c r="B21" s="29" t="s">
        <v>41</v>
      </c>
      <c r="C21" s="30">
        <v>37263.660000000003</v>
      </c>
      <c r="D21" s="31">
        <v>10</v>
      </c>
      <c r="E21" s="31">
        <v>1</v>
      </c>
      <c r="F21" s="31" t="s">
        <v>73</v>
      </c>
      <c r="G21" s="31">
        <v>2</v>
      </c>
      <c r="H21" s="31" t="s">
        <v>7</v>
      </c>
      <c r="I21" s="31">
        <v>1</v>
      </c>
      <c r="J21" s="31" t="s">
        <v>7</v>
      </c>
      <c r="K21" s="31">
        <v>1</v>
      </c>
      <c r="L21" s="31" t="s">
        <v>8</v>
      </c>
      <c r="M21" s="32">
        <v>0</v>
      </c>
      <c r="N21" s="31" t="s">
        <v>49</v>
      </c>
      <c r="O21" s="31">
        <v>1</v>
      </c>
      <c r="P21" s="31" t="s">
        <v>8</v>
      </c>
      <c r="Q21" s="31">
        <v>90</v>
      </c>
      <c r="R21" s="31">
        <v>2</v>
      </c>
      <c r="S21" s="33">
        <v>7</v>
      </c>
      <c r="T21" s="34"/>
      <c r="U21"/>
      <c r="V21"/>
      <c r="W21"/>
      <c r="X21"/>
    </row>
    <row r="22" spans="1:25" s="36" customFormat="1" ht="14.5" customHeight="1" x14ac:dyDescent="0.35">
      <c r="A22" s="28" t="s">
        <v>67</v>
      </c>
      <c r="B22" s="29" t="s">
        <v>41</v>
      </c>
      <c r="C22" s="30">
        <v>269983.89</v>
      </c>
      <c r="D22" s="31">
        <v>100</v>
      </c>
      <c r="E22" s="31">
        <v>1</v>
      </c>
      <c r="F22" s="31" t="s">
        <v>77</v>
      </c>
      <c r="G22" s="31">
        <v>0</v>
      </c>
      <c r="H22" s="31" t="s">
        <v>7</v>
      </c>
      <c r="I22" s="31">
        <v>1</v>
      </c>
      <c r="J22" s="31" t="s">
        <v>7</v>
      </c>
      <c r="K22" s="31">
        <v>1</v>
      </c>
      <c r="L22" s="31" t="s">
        <v>7</v>
      </c>
      <c r="M22" s="32">
        <v>1</v>
      </c>
      <c r="N22" s="31" t="s">
        <v>49</v>
      </c>
      <c r="O22" s="31">
        <v>1</v>
      </c>
      <c r="P22" s="31" t="s">
        <v>7</v>
      </c>
      <c r="Q22" s="31">
        <v>90.3</v>
      </c>
      <c r="R22" s="31">
        <v>2</v>
      </c>
      <c r="S22" s="33">
        <v>6</v>
      </c>
      <c r="T22" s="34"/>
      <c r="U22" s="65" t="s">
        <v>100</v>
      </c>
      <c r="V22" s="66"/>
      <c r="W22"/>
      <c r="X22"/>
      <c r="Y22" s="56"/>
    </row>
    <row r="23" spans="1:25" s="36" customFormat="1" ht="14.5" customHeight="1" x14ac:dyDescent="0.35">
      <c r="A23" s="28" t="s">
        <v>60</v>
      </c>
      <c r="B23" s="29" t="s">
        <v>41</v>
      </c>
      <c r="C23" s="30">
        <v>25051.200000000001</v>
      </c>
      <c r="D23" s="31">
        <v>7.54</v>
      </c>
      <c r="E23" s="31">
        <v>1</v>
      </c>
      <c r="F23" s="31" t="s">
        <v>73</v>
      </c>
      <c r="G23" s="31">
        <v>2</v>
      </c>
      <c r="H23" s="31" t="s">
        <v>7</v>
      </c>
      <c r="I23" s="31">
        <v>1</v>
      </c>
      <c r="J23" s="31" t="s">
        <v>7</v>
      </c>
      <c r="K23" s="31">
        <v>1</v>
      </c>
      <c r="L23" s="31" t="s">
        <v>8</v>
      </c>
      <c r="M23" s="32">
        <v>0</v>
      </c>
      <c r="N23" s="31" t="s">
        <v>48</v>
      </c>
      <c r="O23" s="31">
        <v>0.5</v>
      </c>
      <c r="P23" s="31" t="s">
        <v>7</v>
      </c>
      <c r="Q23" s="67">
        <v>77.7</v>
      </c>
      <c r="R23" s="31">
        <v>0.25</v>
      </c>
      <c r="S23" s="33">
        <v>4.75</v>
      </c>
      <c r="T23" s="34"/>
      <c r="U23" s="53" t="s">
        <v>90</v>
      </c>
      <c r="V23" s="54" t="s">
        <v>91</v>
      </c>
      <c r="W23"/>
      <c r="X23"/>
      <c r="Y23" s="57"/>
    </row>
    <row r="24" spans="1:25" s="36" customFormat="1" ht="14.5" customHeight="1" x14ac:dyDescent="0.35">
      <c r="A24" s="28" t="s">
        <v>68</v>
      </c>
      <c r="B24" s="29" t="s">
        <v>41</v>
      </c>
      <c r="C24" s="30">
        <v>83377.320000000007</v>
      </c>
      <c r="D24" s="31">
        <v>25</v>
      </c>
      <c r="E24" s="31">
        <v>1</v>
      </c>
      <c r="F24" s="31" t="s">
        <v>73</v>
      </c>
      <c r="G24" s="31">
        <v>2</v>
      </c>
      <c r="H24" s="31" t="s">
        <v>7</v>
      </c>
      <c r="I24" s="31">
        <v>1</v>
      </c>
      <c r="J24" s="31" t="s">
        <v>8</v>
      </c>
      <c r="K24" s="31">
        <v>0</v>
      </c>
      <c r="L24" s="31" t="s">
        <v>8</v>
      </c>
      <c r="M24" s="32">
        <v>0</v>
      </c>
      <c r="N24" s="31" t="s">
        <v>49</v>
      </c>
      <c r="O24" s="31">
        <v>1</v>
      </c>
      <c r="P24" s="31" t="s">
        <v>7</v>
      </c>
      <c r="Q24" s="31">
        <v>90</v>
      </c>
      <c r="R24" s="31">
        <v>1</v>
      </c>
      <c r="S24" s="33">
        <v>5</v>
      </c>
      <c r="T24" s="34"/>
      <c r="U24" s="53" t="s">
        <v>73</v>
      </c>
      <c r="V24" s="54" t="s">
        <v>92</v>
      </c>
      <c r="W24"/>
      <c r="X24"/>
      <c r="Y24" s="58"/>
    </row>
    <row r="25" spans="1:25" s="36" customFormat="1" ht="14.5" customHeight="1" x14ac:dyDescent="0.35">
      <c r="A25" s="28" t="s">
        <v>69</v>
      </c>
      <c r="B25" s="29" t="s">
        <v>41</v>
      </c>
      <c r="C25" s="30">
        <v>507157.56</v>
      </c>
      <c r="D25" s="31">
        <v>200</v>
      </c>
      <c r="E25" s="31">
        <v>1</v>
      </c>
      <c r="F25" s="31" t="s">
        <v>77</v>
      </c>
      <c r="G25" s="31">
        <v>0</v>
      </c>
      <c r="H25" s="31" t="s">
        <v>7</v>
      </c>
      <c r="I25" s="31">
        <v>1</v>
      </c>
      <c r="J25" s="31" t="s">
        <v>7</v>
      </c>
      <c r="K25" s="31">
        <v>1</v>
      </c>
      <c r="L25" s="31" t="s">
        <v>7</v>
      </c>
      <c r="M25" s="32">
        <v>1</v>
      </c>
      <c r="N25" s="31" t="s">
        <v>49</v>
      </c>
      <c r="O25" s="31">
        <v>1</v>
      </c>
      <c r="P25" s="31" t="s">
        <v>7</v>
      </c>
      <c r="Q25" s="31">
        <v>80.5</v>
      </c>
      <c r="R25" s="31">
        <v>1</v>
      </c>
      <c r="S25" s="33">
        <v>5</v>
      </c>
      <c r="T25" s="34"/>
      <c r="U25" s="53" t="s">
        <v>76</v>
      </c>
      <c r="V25" s="53" t="s">
        <v>93</v>
      </c>
      <c r="W25"/>
      <c r="X25"/>
    </row>
    <row r="26" spans="1:25" s="36" customFormat="1" ht="14.5" customHeight="1" x14ac:dyDescent="0.35">
      <c r="A26" s="28" t="s">
        <v>55</v>
      </c>
      <c r="B26" s="29" t="s">
        <v>41</v>
      </c>
      <c r="C26" s="30">
        <v>39969.54</v>
      </c>
      <c r="D26" s="31">
        <v>12</v>
      </c>
      <c r="E26" s="31">
        <v>1</v>
      </c>
      <c r="F26" s="31" t="s">
        <v>73</v>
      </c>
      <c r="G26" s="31">
        <v>2</v>
      </c>
      <c r="H26" s="31" t="s">
        <v>7</v>
      </c>
      <c r="I26" s="31">
        <v>1</v>
      </c>
      <c r="J26" s="31" t="s">
        <v>7</v>
      </c>
      <c r="K26" s="31">
        <v>1</v>
      </c>
      <c r="L26" s="31" t="s">
        <v>8</v>
      </c>
      <c r="M26" s="32">
        <v>0</v>
      </c>
      <c r="N26" s="31" t="s">
        <v>49</v>
      </c>
      <c r="O26" s="31">
        <v>1</v>
      </c>
      <c r="P26" s="31" t="s">
        <v>8</v>
      </c>
      <c r="Q26" s="31">
        <v>99</v>
      </c>
      <c r="R26" s="31">
        <v>2</v>
      </c>
      <c r="S26" s="33">
        <v>7</v>
      </c>
      <c r="T26" s="34"/>
      <c r="U26" s="53" t="s">
        <v>75</v>
      </c>
      <c r="V26" s="53" t="s">
        <v>94</v>
      </c>
      <c r="W26"/>
      <c r="X26"/>
    </row>
    <row r="27" spans="1:25" x14ac:dyDescent="0.35">
      <c r="U27" s="53" t="s">
        <v>74</v>
      </c>
      <c r="V27" s="53" t="s">
        <v>93</v>
      </c>
    </row>
    <row r="28" spans="1:25" x14ac:dyDescent="0.35">
      <c r="A28" s="36" t="s">
        <v>101</v>
      </c>
      <c r="U28" s="53" t="s">
        <v>78</v>
      </c>
      <c r="V28" s="53" t="s">
        <v>93</v>
      </c>
    </row>
    <row r="29" spans="1:25" x14ac:dyDescent="0.35">
      <c r="U29" s="53" t="s">
        <v>95</v>
      </c>
      <c r="V29" s="53" t="s">
        <v>93</v>
      </c>
    </row>
    <row r="30" spans="1:25" x14ac:dyDescent="0.35">
      <c r="A30" t="s">
        <v>108</v>
      </c>
    </row>
    <row r="32" spans="1:25" x14ac:dyDescent="0.35">
      <c r="A32" t="s">
        <v>110</v>
      </c>
    </row>
  </sheetData>
  <sortState xmlns:xlrd2="http://schemas.microsoft.com/office/spreadsheetml/2017/richdata2" ref="A5:S18">
    <sortCondition descending="1" ref="S5:S18"/>
  </sortState>
  <mergeCells count="5">
    <mergeCell ref="A1:S1"/>
    <mergeCell ref="U3:X3"/>
    <mergeCell ref="A3:S3"/>
    <mergeCell ref="A2:S2"/>
    <mergeCell ref="U22:V2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1CE5-0A25-4FF5-A6A3-AB5C71C38B65}">
  <dimension ref="A1:X8"/>
  <sheetViews>
    <sheetView showGridLines="0" topLeftCell="P1" workbookViewId="0">
      <selection activeCell="T1" sqref="T1:T1048576"/>
    </sheetView>
  </sheetViews>
  <sheetFormatPr defaultRowHeight="14.5" x14ac:dyDescent="0.35"/>
  <cols>
    <col min="6" max="6" width="12.26953125" customWidth="1"/>
    <col min="20" max="20" width="15.1796875" customWidth="1"/>
    <col min="21" max="21" width="6.81640625" style="8" customWidth="1"/>
    <col min="22" max="22" width="13.54296875" customWidth="1"/>
    <col min="23" max="23" width="14.453125" customWidth="1"/>
    <col min="24" max="24" width="10.81640625" customWidth="1"/>
  </cols>
  <sheetData>
    <row r="1" spans="1:24" ht="72.5" x14ac:dyDescent="0.35">
      <c r="A1" s="15" t="s">
        <v>0</v>
      </c>
      <c r="B1" s="16" t="s">
        <v>5</v>
      </c>
      <c r="C1" s="16" t="s">
        <v>31</v>
      </c>
      <c r="D1" s="16" t="s">
        <v>1</v>
      </c>
      <c r="E1" s="16" t="s">
        <v>33</v>
      </c>
      <c r="F1" s="16" t="s">
        <v>23</v>
      </c>
      <c r="G1" s="16" t="s">
        <v>2</v>
      </c>
      <c r="H1" s="16" t="s">
        <v>14</v>
      </c>
      <c r="I1" s="16" t="s">
        <v>34</v>
      </c>
      <c r="J1" s="16" t="s">
        <v>26</v>
      </c>
      <c r="K1" s="16" t="s">
        <v>27</v>
      </c>
      <c r="L1" s="16" t="s">
        <v>28</v>
      </c>
      <c r="M1" s="16" t="s">
        <v>35</v>
      </c>
      <c r="N1" s="16" t="s">
        <v>3</v>
      </c>
      <c r="O1" s="16" t="s">
        <v>29</v>
      </c>
      <c r="P1" s="16" t="s">
        <v>36</v>
      </c>
      <c r="Q1" s="16" t="s">
        <v>30</v>
      </c>
      <c r="R1" s="16" t="s">
        <v>4</v>
      </c>
      <c r="S1" s="16" t="s">
        <v>32</v>
      </c>
      <c r="T1" s="17" t="s">
        <v>37</v>
      </c>
      <c r="V1" s="7" t="s">
        <v>22</v>
      </c>
      <c r="W1" s="2" t="s">
        <v>21</v>
      </c>
      <c r="X1" s="9" t="s">
        <v>19</v>
      </c>
    </row>
    <row r="2" spans="1:24" ht="29" x14ac:dyDescent="0.35">
      <c r="A2" s="11" t="s">
        <v>12</v>
      </c>
      <c r="B2" s="12" t="s">
        <v>9</v>
      </c>
      <c r="C2" s="12">
        <v>5808540</v>
      </c>
      <c r="D2" s="12">
        <v>1850</v>
      </c>
      <c r="E2" s="12" t="s">
        <v>17</v>
      </c>
      <c r="F2" s="12">
        <v>0</v>
      </c>
      <c r="G2" s="12" t="s">
        <v>10</v>
      </c>
      <c r="H2" s="12" t="s">
        <v>15</v>
      </c>
      <c r="I2" s="13">
        <v>2</v>
      </c>
      <c r="J2" s="12" t="s">
        <v>7</v>
      </c>
      <c r="K2" s="12">
        <v>1</v>
      </c>
      <c r="L2" s="12" t="s">
        <v>7</v>
      </c>
      <c r="M2" s="12">
        <v>1</v>
      </c>
      <c r="N2" s="12" t="s">
        <v>8</v>
      </c>
      <c r="O2" s="12">
        <v>0</v>
      </c>
      <c r="P2" s="12" t="s">
        <v>8</v>
      </c>
      <c r="Q2" s="12">
        <v>0</v>
      </c>
      <c r="R2" s="12" t="s">
        <v>11</v>
      </c>
      <c r="S2" s="12">
        <v>1</v>
      </c>
      <c r="T2" s="14">
        <v>4</v>
      </c>
      <c r="V2" s="3" t="s">
        <v>15</v>
      </c>
      <c r="W2" s="4">
        <f>SUMIF(H:H,"A",C:C)</f>
        <v>5808540</v>
      </c>
      <c r="X2" s="18">
        <f>Total_Incentives!$W2/W6</f>
        <v>0.45510839332886943</v>
      </c>
    </row>
    <row r="3" spans="1:24" ht="29" x14ac:dyDescent="0.35">
      <c r="A3" s="11" t="s">
        <v>13</v>
      </c>
      <c r="B3" s="12" t="s">
        <v>9</v>
      </c>
      <c r="C3" s="12">
        <v>6954441.4900000002</v>
      </c>
      <c r="D3" s="12">
        <v>2000</v>
      </c>
      <c r="E3" s="12" t="s">
        <v>17</v>
      </c>
      <c r="F3" s="12">
        <v>0</v>
      </c>
      <c r="G3" s="12" t="s">
        <v>6</v>
      </c>
      <c r="H3" s="12" t="s">
        <v>16</v>
      </c>
      <c r="I3" s="13">
        <v>0.5</v>
      </c>
      <c r="J3" s="12" t="s">
        <v>7</v>
      </c>
      <c r="K3" s="12">
        <v>1</v>
      </c>
      <c r="L3" s="12" t="s">
        <v>7</v>
      </c>
      <c r="M3" s="12">
        <v>1</v>
      </c>
      <c r="N3" s="12" t="s">
        <v>8</v>
      </c>
      <c r="O3" s="12">
        <v>0</v>
      </c>
      <c r="P3" s="12" t="s">
        <v>8</v>
      </c>
      <c r="Q3" s="12">
        <v>0</v>
      </c>
      <c r="R3" s="12" t="s">
        <v>11</v>
      </c>
      <c r="S3" s="12">
        <v>1</v>
      </c>
      <c r="T3" s="13">
        <v>2.5</v>
      </c>
      <c r="V3" s="3" t="s">
        <v>16</v>
      </c>
      <c r="W3" s="4">
        <f>SUMIF(H:H,"B",C:C)</f>
        <v>6954441.4900000002</v>
      </c>
      <c r="X3" s="18">
        <f>Total_Incentives!$W3/W6</f>
        <v>0.54489160667113057</v>
      </c>
    </row>
    <row r="4" spans="1:24" x14ac:dyDescent="0.35">
      <c r="V4" s="3" t="s">
        <v>17</v>
      </c>
      <c r="W4" s="4">
        <f>SUM(C:C)</f>
        <v>12762981.49</v>
      </c>
      <c r="X4" s="18">
        <f>Total_Incentives!$W4/W6</f>
        <v>1</v>
      </c>
    </row>
    <row r="5" spans="1:24" x14ac:dyDescent="0.35">
      <c r="V5" s="3" t="s">
        <v>18</v>
      </c>
      <c r="W5" s="4">
        <f>SUMIF(C:C,"&lt;=250",F:F)</f>
        <v>0</v>
      </c>
      <c r="X5" s="18"/>
    </row>
    <row r="6" spans="1:24" x14ac:dyDescent="0.35">
      <c r="V6" s="5" t="s">
        <v>24</v>
      </c>
      <c r="W6" s="6">
        <f>SUM(W2:W3)</f>
        <v>12762981.49</v>
      </c>
      <c r="X6" s="19"/>
    </row>
    <row r="7" spans="1:24" x14ac:dyDescent="0.35">
      <c r="X7" s="8"/>
    </row>
    <row r="8" spans="1:24" x14ac:dyDescent="0.35">
      <c r="V8" t="s">
        <v>25</v>
      </c>
      <c r="W8" s="1">
        <f>12500000-W6</f>
        <v>-262981.49000000022</v>
      </c>
      <c r="X8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E55A311CE7F04686E2C00C63FEEB98" ma:contentTypeVersion="13" ma:contentTypeDescription="Create a new document." ma:contentTypeScope="" ma:versionID="8c7bdea79174804f13de7c9fbff91fef">
  <xsd:schema xmlns:xsd="http://www.w3.org/2001/XMLSchema" xmlns:xs="http://www.w3.org/2001/XMLSchema" xmlns:p="http://schemas.microsoft.com/office/2006/metadata/properties" xmlns:ns3="babf9b5b-49fb-4a3d-9eb1-9e6b5edd58f7" xmlns:ns4="13fcd1a0-f6fa-4343-90b6-c873cb810e1a" targetNamespace="http://schemas.microsoft.com/office/2006/metadata/properties" ma:root="true" ma:fieldsID="2d9ae0bbcfb432fe56686da9ce86fdd8" ns3:_="" ns4:_="">
    <xsd:import namespace="babf9b5b-49fb-4a3d-9eb1-9e6b5edd58f7"/>
    <xsd:import namespace="13fcd1a0-f6fa-4343-90b6-c873cb810e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f9b5b-49fb-4a3d-9eb1-9e6b5edd5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cd1a0-f6fa-4343-90b6-c873cb810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5FA9C7-A9D3-45A5-8364-A06F9FED2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f9b5b-49fb-4a3d-9eb1-9e6b5edd58f7"/>
    <ds:schemaRef ds:uri="13fcd1a0-f6fa-4343-90b6-c873cb810e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9F826E-23AF-457B-830B-65DBDFA418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46C02D-8868-4D0F-B13B-1F6B040CEB66}">
  <ds:schemaRefs>
    <ds:schemaRef ds:uri="babf9b5b-49fb-4a3d-9eb1-9e6b5edd58f7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13fcd1a0-f6fa-4343-90b6-c873cb810e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EJ_Projects</vt:lpstr>
      <vt:lpstr>Total_Incentives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Philbrick</dc:creator>
  <cp:lastModifiedBy>Joanna Racho</cp:lastModifiedBy>
  <cp:lastPrinted>2019-08-06T15:44:47Z</cp:lastPrinted>
  <dcterms:created xsi:type="dcterms:W3CDTF">2019-08-02T20:37:48Z</dcterms:created>
  <dcterms:modified xsi:type="dcterms:W3CDTF">2021-08-06T18:12:15Z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0x01010086E55A311CE7F04686E2C00C63FEEB98</vt:lpwstr>
  </property>
</Properties>
</file>