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02 Projects\Active Projects\IPA ILSFA\03 Work Products\Communications and Marketing\2021\2021-Project Tables\Post-Project Selection\NPPF\"/>
    </mc:Choice>
  </mc:AlternateContent>
  <xr:revisionPtr revIDLastSave="0" documentId="13_ncr:1_{489E3D6C-05D6-4151-865D-7D05155CA304}" xr6:coauthVersionLast="46" xr6:coauthVersionMax="46" xr10:uidLastSave="{00000000-0000-0000-0000-000000000000}"/>
  <bookViews>
    <workbookView xWindow="-38520" yWindow="-8220" windowWidth="38640" windowHeight="15840" xr2:uid="{00000000-000D-0000-FFFF-FFFF00000000}"/>
  </bookViews>
  <sheets>
    <sheet name="Selected Projects" sheetId="1" r:id="rId1"/>
    <sheet name="Total_Incentives" sheetId="6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4" i="6" l="1"/>
  <c r="W3" i="6"/>
  <c r="W2" i="6"/>
  <c r="W5" i="6" l="1"/>
  <c r="W6" i="6" l="1"/>
  <c r="X3" i="6" l="1"/>
  <c r="X4" i="6"/>
  <c r="X2" i="6"/>
  <c r="W8" i="6"/>
</calcChain>
</file>

<file path=xl/sharedStrings.xml><?xml version="1.0" encoding="utf-8"?>
<sst xmlns="http://schemas.openxmlformats.org/spreadsheetml/2006/main" count="348" uniqueCount="132">
  <si>
    <t>Project: Project Id</t>
  </si>
  <si>
    <t>Projected Project Size (AC kW) Formula</t>
  </si>
  <si>
    <t>Utility Territory</t>
  </si>
  <si>
    <t>Part I 100% Subscriber owned</t>
  </si>
  <si>
    <t>Projected Anchor Type</t>
  </si>
  <si>
    <t>Type of Project</t>
  </si>
  <si>
    <t>ComEd</t>
  </si>
  <si>
    <t>Yes</t>
  </si>
  <si>
    <t>No</t>
  </si>
  <si>
    <t>Community Solar</t>
  </si>
  <si>
    <t>Ameren</t>
  </si>
  <si>
    <t>Public facility</t>
  </si>
  <si>
    <t>P-0825</t>
  </si>
  <si>
    <t>P-0744</t>
  </si>
  <si>
    <t>Utility Group</t>
  </si>
  <si>
    <t>A</t>
  </si>
  <si>
    <t>B</t>
  </si>
  <si>
    <t>&gt;250</t>
  </si>
  <si>
    <t>&lt;=250</t>
  </si>
  <si>
    <t>Percentage</t>
  </si>
  <si>
    <t>Total Incentive Value</t>
  </si>
  <si>
    <t>Category</t>
  </si>
  <si>
    <t>Size Points</t>
  </si>
  <si>
    <t>Total</t>
  </si>
  <si>
    <t>Incentive left</t>
  </si>
  <si>
    <t>EJC</t>
  </si>
  <si>
    <t>EJC Points</t>
  </si>
  <si>
    <t>LI CT</t>
  </si>
  <si>
    <t>100% Subscriber Owned Points</t>
  </si>
  <si>
    <t>WMBE Points</t>
  </si>
  <si>
    <t>REC Value ($)</t>
  </si>
  <si>
    <t>Anchor Type Points</t>
  </si>
  <si>
    <t>Size Category</t>
  </si>
  <si>
    <t>Utility Group Points</t>
  </si>
  <si>
    <t>LI CT Points</t>
  </si>
  <si>
    <t>WMBE</t>
  </si>
  <si>
    <t>Total Points (from selection in which it was chosen)</t>
  </si>
  <si>
    <t>Project Id</t>
  </si>
  <si>
    <t>ITC Project</t>
  </si>
  <si>
    <t>Participant Total Savings (%)</t>
  </si>
  <si>
    <t>Non-Profit/Public</t>
  </si>
  <si>
    <t>Facility Type</t>
  </si>
  <si>
    <t>Public Facility</t>
  </si>
  <si>
    <t>Non-Profit</t>
  </si>
  <si>
    <t>Funding Source</t>
  </si>
  <si>
    <t>Approved Vendor</t>
  </si>
  <si>
    <t>Selection Stage</t>
  </si>
  <si>
    <t>Part 1 Total REC Value</t>
  </si>
  <si>
    <t xml:space="preserve">Part 1 Eligible Project Size (AC kW) </t>
  </si>
  <si>
    <t>Project Street</t>
  </si>
  <si>
    <t xml:space="preserve">Environmental Justice Community </t>
  </si>
  <si>
    <t xml:space="preserve">Low-Income Census Tract </t>
  </si>
  <si>
    <t>Project City</t>
  </si>
  <si>
    <t>LI</t>
  </si>
  <si>
    <t>General</t>
  </si>
  <si>
    <t>Utility</t>
  </si>
  <si>
    <t>RERF</t>
  </si>
  <si>
    <t>RERF/Pending</t>
  </si>
  <si>
    <t>P-3364 - PY4</t>
  </si>
  <si>
    <t>P-3365 - PY4</t>
  </si>
  <si>
    <t>P-3368 - PY4</t>
  </si>
  <si>
    <t>P-3394 - PY4</t>
  </si>
  <si>
    <t>P-3433 - PY4</t>
  </si>
  <si>
    <t>P-3242 - PY4</t>
  </si>
  <si>
    <t>P-3369 - PY4</t>
  </si>
  <si>
    <t>P-3370 - PY4</t>
  </si>
  <si>
    <t>P-3397 - PY4</t>
  </si>
  <si>
    <t>P-3380 - PY4</t>
  </si>
  <si>
    <t>P-3360 - PY4</t>
  </si>
  <si>
    <t>P-3358 - PY4</t>
  </si>
  <si>
    <t>P-3363 - PY4</t>
  </si>
  <si>
    <t>P-3372 - PY4</t>
  </si>
  <si>
    <t>P-3375 - PY4</t>
  </si>
  <si>
    <t>P-3362 - PY4</t>
  </si>
  <si>
    <t>P-3228 - PY4</t>
  </si>
  <si>
    <t>2021-2022 Selected Projects: Non-Profit/Public Facilities Sub-Program</t>
  </si>
  <si>
    <t>P-3400 - PY4</t>
  </si>
  <si>
    <t>P-3396 - PY4</t>
  </si>
  <si>
    <t>P-3235 - PY4</t>
  </si>
  <si>
    <t>Utility/Pending</t>
  </si>
  <si>
    <t>Size &lt;=200</t>
  </si>
  <si>
    <t>Region</t>
  </si>
  <si>
    <t>Cook</t>
  </si>
  <si>
    <t>West Central</t>
  </si>
  <si>
    <t>South</t>
  </si>
  <si>
    <t>North West</t>
  </si>
  <si>
    <t>Northeast</t>
  </si>
  <si>
    <t>East Central</t>
  </si>
  <si>
    <t>North East</t>
  </si>
  <si>
    <t>Size &gt;200</t>
  </si>
  <si>
    <t>Central Road Energy LLC</t>
  </si>
  <si>
    <t>550 E Madison Ave</t>
  </si>
  <si>
    <t>Wood River</t>
  </si>
  <si>
    <t>PSG Energy Group</t>
  </si>
  <si>
    <t>8015 W 111th St</t>
  </si>
  <si>
    <t>Palos Hills</t>
  </si>
  <si>
    <t>Renewable Energy Evolution, LLC</t>
  </si>
  <si>
    <t>Chicago</t>
  </si>
  <si>
    <t xml:space="preserve">Central Road Energy </t>
  </si>
  <si>
    <t>Roxana</t>
  </si>
  <si>
    <t>200 N Central Ave</t>
  </si>
  <si>
    <t>8918 S Green St</t>
  </si>
  <si>
    <t>1400 Doris Ave</t>
  </si>
  <si>
    <t>Cahokia</t>
  </si>
  <si>
    <t>Affordable Community Energy Services Company</t>
  </si>
  <si>
    <t>1900 E Main St</t>
  </si>
  <si>
    <t>Danville</t>
  </si>
  <si>
    <t>245 South 6th Ave</t>
  </si>
  <si>
    <t>Kankakee</t>
  </si>
  <si>
    <t>128-130 N Parkside Ave</t>
  </si>
  <si>
    <t>3301 W Arthington St</t>
  </si>
  <si>
    <t>540 N 6th St</t>
  </si>
  <si>
    <t>East St Louis</t>
  </si>
  <si>
    <t>319 E 2nd St</t>
  </si>
  <si>
    <t>Centralia</t>
  </si>
  <si>
    <t>1201 W New York St</t>
  </si>
  <si>
    <t>Aurora</t>
  </si>
  <si>
    <t>Windfree Wind and Solar Energy Design Company</t>
  </si>
  <si>
    <t>6701 W 107th St</t>
  </si>
  <si>
    <t>Worth</t>
  </si>
  <si>
    <t>2558 W 63rd St</t>
  </si>
  <si>
    <t>1101 S Locust Street</t>
  </si>
  <si>
    <t>909 E Rexford St</t>
  </si>
  <si>
    <t>17800 Kedzie Ave</t>
  </si>
  <si>
    <t>Hazel Crest</t>
  </si>
  <si>
    <t>4459 S Marshfield</t>
  </si>
  <si>
    <t>Trajectory Solar IL, LLC</t>
  </si>
  <si>
    <t>305 S Madison</t>
  </si>
  <si>
    <t>Rockford</t>
  </si>
  <si>
    <t>501 S Central Ave</t>
  </si>
  <si>
    <t>Women/Minority Owned Business *</t>
  </si>
  <si>
    <t>*The Minority/Women-owned Business Enterprise (MWBE) designation includes both Approved Vendors that are themselves a MWBE as well as Approved Vendors that have made a commitment to subcontracting with a MWBE for their given project.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</si>
</sst>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"/>
    <numFmt numFmtId="165" formatCode="[$-F800]dddd\,\ mmmm\ dd\,\ yyyy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1C245E"/>
      <name val="Calibri"/>
      <family val="2"/>
      <scheme val="minor"/>
    </font>
    <font>
      <b/>
      <sz val="24"/>
      <color rgb="FF1C245E"/>
      <name val="Calibri"/>
      <family val="2"/>
      <scheme val="minor"/>
    </font>
    <font>
      <sz val="24"/>
      <color rgb="FF1C245E"/>
      <name val="Calibri"/>
      <family val="2"/>
      <scheme val="minor"/>
    </font>
    <font>
      <sz val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7"/>
        <bgColor theme="7"/>
      </patternFill>
    </fill>
    <fill>
      <patternFill patternType="solid">
        <fgColor rgb="FF5062E5"/>
        <bgColor theme="7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7"/>
      </top>
      <bottom/>
      <diagonal/>
    </border>
    <border>
      <left style="thin">
        <color theme="7"/>
      </left>
      <right/>
      <top style="thin">
        <color theme="7"/>
      </top>
      <bottom/>
      <diagonal/>
    </border>
    <border>
      <left/>
      <right style="thin">
        <color theme="7"/>
      </right>
      <top style="thin">
        <color theme="7"/>
      </top>
      <bottom/>
      <diagonal/>
    </border>
    <border>
      <left/>
      <right/>
      <top style="thin">
        <color theme="7" tint="0.39997558519241921"/>
      </top>
      <bottom/>
      <diagonal/>
    </border>
    <border>
      <left style="thin">
        <color theme="7" tint="0.39997558519241921"/>
      </left>
      <right/>
      <top style="thin">
        <color theme="7" tint="0.39997558519241921"/>
      </top>
      <bottom/>
      <diagonal/>
    </border>
    <border>
      <left/>
      <right style="thin">
        <color theme="7" tint="0.39997558519241921"/>
      </right>
      <top style="thin">
        <color theme="7" tint="0.39997558519241921"/>
      </top>
      <bottom/>
      <diagonal/>
    </border>
    <border>
      <left/>
      <right/>
      <top/>
      <bottom style="thin">
        <color rgb="FF5062E5"/>
      </bottom>
      <diagonal/>
    </border>
    <border>
      <left/>
      <right/>
      <top style="thin">
        <color rgb="FF5062E5"/>
      </top>
      <bottom style="thin">
        <color rgb="FF5062E5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44" fontId="0" fillId="0" borderId="0" xfId="0" applyNumberFormat="1"/>
    <xf numFmtId="44" fontId="13" fillId="33" borderId="12" xfId="42" applyNumberFormat="1" applyFont="1" applyFill="1" applyBorder="1" applyAlignment="1">
      <alignment wrapText="1"/>
    </xf>
    <xf numFmtId="0" fontId="0" fillId="0" borderId="11" xfId="0" applyFont="1" applyBorder="1"/>
    <xf numFmtId="44" fontId="0" fillId="0" borderId="12" xfId="42" applyNumberFormat="1" applyFont="1" applyBorder="1"/>
    <xf numFmtId="0" fontId="0" fillId="0" borderId="14" xfId="0" applyFont="1" applyBorder="1"/>
    <xf numFmtId="44" fontId="0" fillId="0" borderId="10" xfId="42" applyNumberFormat="1" applyFont="1" applyBorder="1"/>
    <xf numFmtId="44" fontId="13" fillId="33" borderId="11" xfId="42" applyNumberFormat="1" applyFont="1" applyFill="1" applyBorder="1" applyAlignment="1">
      <alignment wrapText="1"/>
    </xf>
    <xf numFmtId="10" fontId="0" fillId="0" borderId="0" xfId="43" applyNumberFormat="1" applyFont="1"/>
    <xf numFmtId="10" fontId="13" fillId="33" borderId="13" xfId="43" applyNumberFormat="1" applyFont="1" applyFill="1" applyBorder="1"/>
    <xf numFmtId="49" fontId="0" fillId="0" borderId="17" xfId="0" applyNumberFormat="1" applyFont="1" applyBorder="1" applyAlignment="1">
      <alignment horizontal="center" wrapText="1"/>
    </xf>
    <xf numFmtId="49" fontId="0" fillId="0" borderId="16" xfId="0" applyNumberFormat="1" applyFont="1" applyBorder="1" applyAlignment="1">
      <alignment horizontal="center" wrapText="1"/>
    </xf>
    <xf numFmtId="0" fontId="0" fillId="0" borderId="16" xfId="0" applyNumberFormat="1" applyFont="1" applyBorder="1" applyAlignment="1">
      <alignment horizontal="center" wrapText="1"/>
    </xf>
    <xf numFmtId="49" fontId="0" fillId="0" borderId="18" xfId="0" applyNumberFormat="1" applyFont="1" applyBorder="1" applyAlignment="1">
      <alignment horizontal="center" wrapText="1"/>
    </xf>
    <xf numFmtId="0" fontId="13" fillId="34" borderId="20" xfId="0" applyFont="1" applyFill="1" applyBorder="1" applyAlignment="1">
      <alignment horizontal="center" vertical="center" wrapText="1"/>
    </xf>
    <xf numFmtId="0" fontId="13" fillId="34" borderId="19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9" fontId="0" fillId="0" borderId="13" xfId="43" applyFont="1" applyBorder="1"/>
    <xf numFmtId="9" fontId="0" fillId="0" borderId="15" xfId="43" applyFont="1" applyBorder="1"/>
    <xf numFmtId="0" fontId="0" fillId="0" borderId="0" xfId="0"/>
    <xf numFmtId="0" fontId="0" fillId="0" borderId="0" xfId="0" applyBorder="1"/>
    <xf numFmtId="0" fontId="13" fillId="35" borderId="22" xfId="0" applyFont="1" applyFill="1" applyBorder="1" applyAlignment="1">
      <alignment horizontal="center" vertical="center" wrapText="1"/>
    </xf>
    <xf numFmtId="49" fontId="18" fillId="0" borderId="23" xfId="0" applyNumberFormat="1" applyFont="1" applyFill="1" applyBorder="1" applyAlignment="1">
      <alignment horizontal="center" vertical="center" wrapText="1"/>
    </xf>
    <xf numFmtId="0" fontId="18" fillId="0" borderId="23" xfId="0" applyNumberFormat="1" applyFont="1" applyFill="1" applyBorder="1" applyAlignment="1">
      <alignment horizontal="center" vertical="center" wrapText="1"/>
    </xf>
    <xf numFmtId="164" fontId="18" fillId="0" borderId="23" xfId="0" applyNumberFormat="1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0" fillId="0" borderId="0" xfId="0" applyFill="1"/>
    <xf numFmtId="44" fontId="18" fillId="0" borderId="23" xfId="42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165" fontId="19" fillId="0" borderId="0" xfId="0" applyNumberFormat="1" applyFont="1" applyAlignment="1">
      <alignment horizontal="center" vertical="center"/>
    </xf>
    <xf numFmtId="165" fontId="20" fillId="0" borderId="0" xfId="0" applyNumberFormat="1" applyFont="1" applyAlignment="1">
      <alignment horizontal="center" vertic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22">
    <dxf>
      <font>
        <strike val="0"/>
        <outline val="0"/>
        <shadow val="0"/>
        <u val="none"/>
        <vertAlign val="baseline"/>
        <sz val="11"/>
        <color rgb="FF1C245E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1C245E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rgb="FF5062E5"/>
        </top>
        <bottom style="thin">
          <color rgb="FF5062E5"/>
        </bottom>
      </border>
    </dxf>
    <dxf>
      <font>
        <strike val="0"/>
        <outline val="0"/>
        <shadow val="0"/>
        <u val="none"/>
        <vertAlign val="baseline"/>
        <sz val="11"/>
        <color rgb="FF1C245E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rgb="FF5062E5"/>
        </top>
        <bottom style="thin">
          <color rgb="FF5062E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C245E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rgb="FF5062E5"/>
        </top>
        <bottom style="thin">
          <color rgb="FF5062E5"/>
        </bottom>
      </border>
    </dxf>
    <dxf>
      <font>
        <strike val="0"/>
        <outline val="0"/>
        <shadow val="0"/>
        <u val="none"/>
        <vertAlign val="baseline"/>
        <sz val="11"/>
        <color rgb="FF1C245E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rgb="FF5062E5"/>
        </top>
        <bottom style="thin">
          <color rgb="FF5062E5"/>
        </bottom>
      </border>
    </dxf>
    <dxf>
      <font>
        <strike val="0"/>
        <outline val="0"/>
        <shadow val="0"/>
        <u val="none"/>
        <vertAlign val="baseline"/>
        <sz val="11"/>
        <color rgb="FF1C245E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rgb="FF5062E5"/>
        </top>
        <bottom style="thin">
          <color rgb="FF5062E5"/>
        </bottom>
      </border>
    </dxf>
    <dxf>
      <font>
        <strike val="0"/>
        <outline val="0"/>
        <shadow val="0"/>
        <u val="none"/>
        <vertAlign val="baseline"/>
        <sz val="11"/>
        <color rgb="FF1C245E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rgb="FF5062E5"/>
        </top>
        <bottom style="thin">
          <color rgb="FF5062E5"/>
        </bottom>
      </border>
    </dxf>
    <dxf>
      <font>
        <strike val="0"/>
        <outline val="0"/>
        <shadow val="0"/>
        <u val="none"/>
        <vertAlign val="baseline"/>
        <sz val="11"/>
        <color rgb="FF1C245E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rgb="FF5062E5"/>
        </top>
        <bottom style="thin">
          <color rgb="FF5062E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C245E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rgb="FF5062E5"/>
        </top>
        <bottom style="thin">
          <color rgb="FF5062E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C245E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rgb="FF5062E5"/>
        </top>
        <bottom style="thin">
          <color rgb="FF5062E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C245E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rgb="FF5062E5"/>
        </top>
        <bottom style="thin">
          <color rgb="FF5062E5"/>
        </bottom>
      </border>
    </dxf>
    <dxf>
      <font>
        <strike val="0"/>
        <outline val="0"/>
        <shadow val="0"/>
        <u val="none"/>
        <vertAlign val="baseline"/>
        <sz val="11"/>
        <color rgb="FF1C245E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rgb="FF5062E5"/>
        </top>
        <bottom style="thin">
          <color rgb="FF5062E5"/>
        </bottom>
      </border>
    </dxf>
    <dxf>
      <font>
        <strike val="0"/>
        <outline val="0"/>
        <shadow val="0"/>
        <u val="none"/>
        <vertAlign val="baseline"/>
        <sz val="11"/>
        <color rgb="FF1C245E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rgb="FF5062E5"/>
        </top>
        <bottom style="thin">
          <color rgb="FF5062E5"/>
        </bottom>
      </border>
    </dxf>
    <dxf>
      <font>
        <strike val="0"/>
        <outline val="0"/>
        <shadow val="0"/>
        <u val="none"/>
        <vertAlign val="baseline"/>
        <sz val="11"/>
        <color rgb="FF1C245E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rgb="FF5062E5"/>
        </top>
        <bottom style="thin">
          <color rgb="FF5062E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C245E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rgb="FF5062E5"/>
        </top>
        <bottom style="thin">
          <color rgb="FF5062E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C245E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rgb="FF5062E5"/>
        </top>
        <bottom style="thin">
          <color rgb="FF5062E5"/>
        </bottom>
      </border>
    </dxf>
    <dxf>
      <font>
        <strike val="0"/>
        <outline val="0"/>
        <shadow val="0"/>
        <u val="none"/>
        <vertAlign val="baseline"/>
        <sz val="11"/>
        <color rgb="FF1C245E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rgb="FF5062E5"/>
        </top>
        <bottom style="thin">
          <color rgb="FF5062E5"/>
        </bottom>
      </border>
    </dxf>
    <dxf>
      <border>
        <top style="thin">
          <color rgb="FF5062E5"/>
        </top>
      </border>
    </dxf>
    <dxf>
      <border diagonalUp="0" diagonalDown="0">
        <left style="thin">
          <color rgb="FF5062E5"/>
        </left>
        <right style="thin">
          <color rgb="FF5062E5"/>
        </right>
        <top style="thin">
          <color rgb="FF5062E5"/>
        </top>
        <bottom style="thin">
          <color rgb="FF5062E5"/>
        </bottom>
      </border>
    </dxf>
    <dxf>
      <font>
        <strike val="0"/>
        <outline val="0"/>
        <shadow val="0"/>
        <u val="none"/>
        <vertAlign val="baseline"/>
        <sz val="11"/>
        <color rgb="FF1C245E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5062E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7"/>
          <bgColor rgb="FF5062E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1C245E"/>
      <color rgb="FF5062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6350</xdr:rowOff>
        </xdr:from>
        <xdr:to>
          <xdr:col>0</xdr:col>
          <xdr:colOff>730250</xdr:colOff>
          <xdr:row>3</xdr:row>
          <xdr:rowOff>190500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6350</xdr:rowOff>
        </xdr:from>
        <xdr:to>
          <xdr:col>0</xdr:col>
          <xdr:colOff>730250</xdr:colOff>
          <xdr:row>3</xdr:row>
          <xdr:rowOff>190500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622300</xdr:colOff>
          <xdr:row>3</xdr:row>
          <xdr:rowOff>6350</xdr:rowOff>
        </xdr:from>
        <xdr:to>
          <xdr:col>1</xdr:col>
          <xdr:colOff>288925</xdr:colOff>
          <xdr:row>3</xdr:row>
          <xdr:rowOff>190500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167482</xdr:colOff>
      <xdr:row>0</xdr:row>
      <xdr:rowOff>157163</xdr:rowOff>
    </xdr:from>
    <xdr:to>
      <xdr:col>2</xdr:col>
      <xdr:colOff>762000</xdr:colOff>
      <xdr:row>0</xdr:row>
      <xdr:rowOff>621151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482" y="157163"/>
          <a:ext cx="2316956" cy="46398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5F7621F-E5B4-4319-BC85-4F773FD65753}" name="Table8" displayName="Table8" ref="A4:Q24" totalsRowShown="0" headerRowDxfId="21" dataDxfId="19" headerRowBorderDxfId="20" tableBorderDxfId="18" totalsRowBorderDxfId="17">
  <tableColumns count="17">
    <tableColumn id="1" xr3:uid="{B8748191-6259-4E9C-B7D6-814D8A889729}" name="Project Id" dataDxfId="16"/>
    <tableColumn id="14" xr3:uid="{0ECE95D7-B094-44DA-824E-A7C1F7C9BC22}" name="Selection Stage" dataDxfId="15"/>
    <tableColumn id="13" xr3:uid="{DD9DC1A2-1CCB-44CE-9505-D6A68D674609}" name="Approved Vendor" dataDxfId="14"/>
    <tableColumn id="2" xr3:uid="{FA72D5C3-049E-4A60-9C85-A4B2738F431E}" name="Funding Source" dataDxfId="13"/>
    <tableColumn id="25" xr3:uid="{F64F3F0C-DB52-4B46-86D5-6ADC09D45CC0}" name="Part 1 Total REC Value" dataDxfId="12" dataCellStyle="Currency"/>
    <tableColumn id="3" xr3:uid="{B9B594B9-9A24-4FD2-9A98-127F06C5B712}" name="Part 1 Eligible Project Size (AC kW) " dataDxfId="11"/>
    <tableColumn id="17" xr3:uid="{57B56D8F-53D8-413F-B67B-D1414700F1D9}" name="Size Category" dataDxfId="10"/>
    <tableColumn id="15" xr3:uid="{CE4EDDD2-906F-4889-9071-609A1B90CE76}" name="Project Street" dataDxfId="9"/>
    <tableColumn id="16" xr3:uid="{93EF98C9-9764-412A-BF1B-709B66AE834B}" name="Project City" dataDxfId="8"/>
    <tableColumn id="28" xr3:uid="{6E922EC9-A55F-48A3-A625-A60D46585D14}" name="Region" dataDxfId="7"/>
    <tableColumn id="5" xr3:uid="{47067D64-4636-4869-B174-2BA9D0D07EE1}" name="Environmental Justice Community " dataDxfId="6"/>
    <tableColumn id="6" xr3:uid="{CE1FDE0B-D266-4F10-8412-9783F025C536}" name="Low-Income Census Tract " dataDxfId="5"/>
    <tableColumn id="7" xr3:uid="{0837CF5B-5469-4FC2-B41D-D94368159CBC}" name="Women/Minority Owned Business *" dataDxfId="4"/>
    <tableColumn id="12" xr3:uid="{B10014C5-4C2E-4075-8578-ABFBA638F582}" name="Facility Type" dataDxfId="3"/>
    <tableColumn id="26" xr3:uid="{A0511E76-1FA9-4235-8EC2-5CE19E2F08E7}" name="ITC Project" dataDxfId="2"/>
    <tableColumn id="8" xr3:uid="{C3AC1561-D8B7-4DDC-9EEF-55756C00D0FC}" name="Participant Total Savings (%)" dataDxfId="1"/>
    <tableColumn id="9" xr3:uid="{053A5A4A-C158-4A15-A3CA-9FF4CA1CD153}" name="Type of Project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26"/>
  <sheetViews>
    <sheetView showGridLines="0" tabSelected="1" zoomScale="80" zoomScaleNormal="80" workbookViewId="0">
      <selection activeCell="B30" sqref="B30"/>
    </sheetView>
  </sheetViews>
  <sheetFormatPr defaultRowHeight="14.5" x14ac:dyDescent="0.35"/>
  <cols>
    <col min="1" max="1" width="15.26953125" customWidth="1"/>
    <col min="2" max="2" width="10.453125" customWidth="1"/>
    <col min="3" max="3" width="36.81640625" customWidth="1"/>
    <col min="4" max="4" width="18.7265625" customWidth="1"/>
    <col min="5" max="5" width="18.81640625" customWidth="1"/>
    <col min="6" max="6" width="11" customWidth="1"/>
    <col min="7" max="7" width="14.36328125" customWidth="1"/>
    <col min="8" max="8" width="20" customWidth="1"/>
    <col min="9" max="9" width="16.54296875" customWidth="1"/>
    <col min="10" max="10" width="13" customWidth="1"/>
    <col min="11" max="11" width="14.81640625" customWidth="1"/>
    <col min="12" max="12" width="9.7265625" customWidth="1"/>
    <col min="13" max="13" width="10.453125" customWidth="1"/>
    <col min="14" max="14" width="16.26953125" style="19" customWidth="1"/>
    <col min="15" max="15" width="11" style="19" customWidth="1"/>
    <col min="16" max="16" width="10.54296875" customWidth="1"/>
    <col min="17" max="17" width="17.1796875" customWidth="1"/>
  </cols>
  <sheetData>
    <row r="1" spans="1:18" ht="50.5" customHeight="1" x14ac:dyDescent="0.35"/>
    <row r="2" spans="1:18" s="19" customFormat="1" ht="33" customHeight="1" x14ac:dyDescent="0.35">
      <c r="A2" s="28" t="s">
        <v>75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8" s="19" customFormat="1" ht="33.75" customHeight="1" x14ac:dyDescent="0.35">
      <c r="A3" s="29">
        <v>44419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8" ht="94.5" customHeight="1" x14ac:dyDescent="0.35">
      <c r="A4" s="21" t="s">
        <v>37</v>
      </c>
      <c r="B4" s="21" t="s">
        <v>46</v>
      </c>
      <c r="C4" s="21" t="s">
        <v>45</v>
      </c>
      <c r="D4" s="21" t="s">
        <v>44</v>
      </c>
      <c r="E4" s="21" t="s">
        <v>47</v>
      </c>
      <c r="F4" s="21" t="s">
        <v>48</v>
      </c>
      <c r="G4" s="21" t="s">
        <v>32</v>
      </c>
      <c r="H4" s="21" t="s">
        <v>49</v>
      </c>
      <c r="I4" s="21" t="s">
        <v>52</v>
      </c>
      <c r="J4" s="21" t="s">
        <v>81</v>
      </c>
      <c r="K4" s="21" t="s">
        <v>50</v>
      </c>
      <c r="L4" s="21" t="s">
        <v>51</v>
      </c>
      <c r="M4" s="21" t="s">
        <v>130</v>
      </c>
      <c r="N4" s="21" t="s">
        <v>41</v>
      </c>
      <c r="O4" s="21" t="s">
        <v>38</v>
      </c>
      <c r="P4" s="21" t="s">
        <v>39</v>
      </c>
      <c r="Q4" s="21" t="s">
        <v>5</v>
      </c>
      <c r="R4" s="20"/>
    </row>
    <row r="5" spans="1:18" s="26" customFormat="1" ht="14.5" customHeight="1" x14ac:dyDescent="0.35">
      <c r="A5" s="22" t="s">
        <v>58</v>
      </c>
      <c r="B5" s="22" t="s">
        <v>25</v>
      </c>
      <c r="C5" s="22" t="s">
        <v>104</v>
      </c>
      <c r="D5" s="24" t="s">
        <v>55</v>
      </c>
      <c r="E5" s="27">
        <v>115940.16</v>
      </c>
      <c r="F5" s="23">
        <v>62.5</v>
      </c>
      <c r="G5" s="25" t="s">
        <v>80</v>
      </c>
      <c r="H5" s="23" t="s">
        <v>109</v>
      </c>
      <c r="I5" s="23" t="s">
        <v>97</v>
      </c>
      <c r="J5" s="23" t="s">
        <v>82</v>
      </c>
      <c r="K5" s="23" t="s">
        <v>7</v>
      </c>
      <c r="L5" s="23" t="s">
        <v>7</v>
      </c>
      <c r="M5" s="23" t="s">
        <v>8</v>
      </c>
      <c r="N5" s="23" t="s">
        <v>43</v>
      </c>
      <c r="O5" s="23" t="s">
        <v>8</v>
      </c>
      <c r="P5" s="23">
        <v>100</v>
      </c>
      <c r="Q5" s="22" t="s">
        <v>40</v>
      </c>
    </row>
    <row r="6" spans="1:18" s="26" customFormat="1" ht="14.5" customHeight="1" x14ac:dyDescent="0.35">
      <c r="A6" s="22" t="s">
        <v>59</v>
      </c>
      <c r="B6" s="22" t="s">
        <v>25</v>
      </c>
      <c r="C6" s="22" t="s">
        <v>104</v>
      </c>
      <c r="D6" s="24" t="s">
        <v>55</v>
      </c>
      <c r="E6" s="27">
        <v>142301.04</v>
      </c>
      <c r="F6" s="23">
        <v>62.5</v>
      </c>
      <c r="G6" s="25" t="s">
        <v>80</v>
      </c>
      <c r="H6" s="23" t="s">
        <v>110</v>
      </c>
      <c r="I6" s="23" t="s">
        <v>97</v>
      </c>
      <c r="J6" s="23" t="s">
        <v>82</v>
      </c>
      <c r="K6" s="23" t="s">
        <v>7</v>
      </c>
      <c r="L6" s="23" t="s">
        <v>7</v>
      </c>
      <c r="M6" s="23" t="s">
        <v>8</v>
      </c>
      <c r="N6" s="23" t="s">
        <v>43</v>
      </c>
      <c r="O6" s="23" t="s">
        <v>8</v>
      </c>
      <c r="P6" s="23">
        <v>100</v>
      </c>
      <c r="Q6" s="22" t="s">
        <v>40</v>
      </c>
    </row>
    <row r="7" spans="1:18" s="26" customFormat="1" ht="14.5" customHeight="1" x14ac:dyDescent="0.35">
      <c r="A7" s="22" t="s">
        <v>60</v>
      </c>
      <c r="B7" s="22" t="s">
        <v>25</v>
      </c>
      <c r="C7" s="22" t="s">
        <v>104</v>
      </c>
      <c r="D7" s="22" t="s">
        <v>55</v>
      </c>
      <c r="E7" s="27">
        <v>77360.399999999994</v>
      </c>
      <c r="F7" s="23">
        <v>25</v>
      </c>
      <c r="G7" s="23" t="s">
        <v>80</v>
      </c>
      <c r="H7" s="23" t="s">
        <v>129</v>
      </c>
      <c r="I7" s="23" t="s">
        <v>97</v>
      </c>
      <c r="J7" s="23" t="s">
        <v>82</v>
      </c>
      <c r="K7" s="22" t="s">
        <v>7</v>
      </c>
      <c r="L7" s="22" t="s">
        <v>7</v>
      </c>
      <c r="M7" s="22" t="s">
        <v>8</v>
      </c>
      <c r="N7" s="23" t="s">
        <v>43</v>
      </c>
      <c r="O7" s="22" t="s">
        <v>8</v>
      </c>
      <c r="P7" s="23">
        <v>100</v>
      </c>
      <c r="Q7" s="22" t="s">
        <v>40</v>
      </c>
    </row>
    <row r="8" spans="1:18" s="26" customFormat="1" ht="14.5" customHeight="1" x14ac:dyDescent="0.35">
      <c r="A8" s="22" t="s">
        <v>61</v>
      </c>
      <c r="B8" s="22" t="s">
        <v>25</v>
      </c>
      <c r="C8" s="22" t="s">
        <v>96</v>
      </c>
      <c r="D8" s="24" t="s">
        <v>55</v>
      </c>
      <c r="E8" s="27">
        <v>37263.660000000003</v>
      </c>
      <c r="F8" s="23">
        <v>10</v>
      </c>
      <c r="G8" s="25" t="s">
        <v>80</v>
      </c>
      <c r="H8" s="23" t="s">
        <v>120</v>
      </c>
      <c r="I8" s="23" t="s">
        <v>97</v>
      </c>
      <c r="J8" s="23" t="s">
        <v>82</v>
      </c>
      <c r="K8" s="23" t="s">
        <v>7</v>
      </c>
      <c r="L8" s="23" t="s">
        <v>7</v>
      </c>
      <c r="M8" s="23" t="s">
        <v>8</v>
      </c>
      <c r="N8" s="23" t="s">
        <v>43</v>
      </c>
      <c r="O8" s="23" t="s">
        <v>8</v>
      </c>
      <c r="P8" s="23">
        <v>90</v>
      </c>
      <c r="Q8" s="22" t="s">
        <v>40</v>
      </c>
    </row>
    <row r="9" spans="1:18" s="26" customFormat="1" ht="14.5" customHeight="1" x14ac:dyDescent="0.35">
      <c r="A9" s="22" t="s">
        <v>62</v>
      </c>
      <c r="B9" s="22" t="s">
        <v>25</v>
      </c>
      <c r="C9" s="22" t="s">
        <v>96</v>
      </c>
      <c r="D9" s="22" t="s">
        <v>55</v>
      </c>
      <c r="E9" s="27">
        <v>39969.54</v>
      </c>
      <c r="F9" s="23">
        <v>12</v>
      </c>
      <c r="G9" s="23" t="s">
        <v>80</v>
      </c>
      <c r="H9" s="23" t="s">
        <v>125</v>
      </c>
      <c r="I9" s="23" t="s">
        <v>97</v>
      </c>
      <c r="J9" s="23" t="s">
        <v>82</v>
      </c>
      <c r="K9" s="22" t="s">
        <v>7</v>
      </c>
      <c r="L9" s="22" t="s">
        <v>7</v>
      </c>
      <c r="M9" s="22" t="s">
        <v>8</v>
      </c>
      <c r="N9" s="23" t="s">
        <v>43</v>
      </c>
      <c r="O9" s="22" t="s">
        <v>8</v>
      </c>
      <c r="P9" s="23">
        <v>99</v>
      </c>
      <c r="Q9" s="22" t="s">
        <v>40</v>
      </c>
    </row>
    <row r="10" spans="1:18" s="26" customFormat="1" ht="14.5" customHeight="1" x14ac:dyDescent="0.35">
      <c r="A10" s="22" t="s">
        <v>63</v>
      </c>
      <c r="B10" s="22" t="s">
        <v>25</v>
      </c>
      <c r="C10" s="22" t="s">
        <v>96</v>
      </c>
      <c r="D10" s="24" t="s">
        <v>55</v>
      </c>
      <c r="E10" s="27">
        <v>34758.54</v>
      </c>
      <c r="F10" s="23">
        <v>10</v>
      </c>
      <c r="G10" s="25" t="s">
        <v>80</v>
      </c>
      <c r="H10" s="23" t="s">
        <v>101</v>
      </c>
      <c r="I10" s="23" t="s">
        <v>97</v>
      </c>
      <c r="J10" s="23" t="s">
        <v>82</v>
      </c>
      <c r="K10" s="23" t="s">
        <v>7</v>
      </c>
      <c r="L10" s="23" t="s">
        <v>7</v>
      </c>
      <c r="M10" s="23" t="s">
        <v>8</v>
      </c>
      <c r="N10" s="23" t="s">
        <v>43</v>
      </c>
      <c r="O10" s="23" t="s">
        <v>7</v>
      </c>
      <c r="P10" s="23">
        <v>90</v>
      </c>
      <c r="Q10" s="22" t="s">
        <v>40</v>
      </c>
    </row>
    <row r="11" spans="1:18" s="26" customFormat="1" ht="14.5" customHeight="1" x14ac:dyDescent="0.35">
      <c r="A11" s="22" t="s">
        <v>64</v>
      </c>
      <c r="B11" s="22" t="s">
        <v>25</v>
      </c>
      <c r="C11" s="22" t="s">
        <v>90</v>
      </c>
      <c r="D11" s="24" t="s">
        <v>55</v>
      </c>
      <c r="E11" s="27">
        <v>142284</v>
      </c>
      <c r="F11" s="23">
        <v>50</v>
      </c>
      <c r="G11" s="25" t="s">
        <v>80</v>
      </c>
      <c r="H11" s="23" t="s">
        <v>111</v>
      </c>
      <c r="I11" s="23" t="s">
        <v>112</v>
      </c>
      <c r="J11" s="23" t="s">
        <v>83</v>
      </c>
      <c r="K11" s="23" t="s">
        <v>7</v>
      </c>
      <c r="L11" s="23" t="s">
        <v>7</v>
      </c>
      <c r="M11" s="23" t="s">
        <v>7</v>
      </c>
      <c r="N11" s="23" t="s">
        <v>43</v>
      </c>
      <c r="O11" s="23" t="s">
        <v>7</v>
      </c>
      <c r="P11" s="23">
        <v>90.1</v>
      </c>
      <c r="Q11" s="22" t="s">
        <v>40</v>
      </c>
    </row>
    <row r="12" spans="1:18" s="26" customFormat="1" ht="14.5" customHeight="1" x14ac:dyDescent="0.35">
      <c r="A12" s="22" t="s">
        <v>65</v>
      </c>
      <c r="B12" s="22" t="s">
        <v>25</v>
      </c>
      <c r="C12" s="22" t="s">
        <v>90</v>
      </c>
      <c r="D12" s="24" t="s">
        <v>55</v>
      </c>
      <c r="E12" s="27">
        <v>172993.63</v>
      </c>
      <c r="F12" s="23">
        <v>66.599999999999994</v>
      </c>
      <c r="G12" s="25" t="s">
        <v>80</v>
      </c>
      <c r="H12" s="23" t="s">
        <v>113</v>
      </c>
      <c r="I12" s="23" t="s">
        <v>114</v>
      </c>
      <c r="J12" s="23" t="s">
        <v>84</v>
      </c>
      <c r="K12" s="23" t="s">
        <v>7</v>
      </c>
      <c r="L12" s="23" t="s">
        <v>7</v>
      </c>
      <c r="M12" s="23" t="s">
        <v>7</v>
      </c>
      <c r="N12" s="23" t="s">
        <v>43</v>
      </c>
      <c r="O12" s="23" t="s">
        <v>7</v>
      </c>
      <c r="P12" s="23">
        <v>90.1</v>
      </c>
      <c r="Q12" s="22" t="s">
        <v>40</v>
      </c>
    </row>
    <row r="13" spans="1:18" s="26" customFormat="1" ht="14.5" customHeight="1" x14ac:dyDescent="0.35">
      <c r="A13" s="22" t="s">
        <v>66</v>
      </c>
      <c r="B13" s="22" t="s">
        <v>25</v>
      </c>
      <c r="C13" s="22" t="s">
        <v>90</v>
      </c>
      <c r="D13" s="24" t="s">
        <v>55</v>
      </c>
      <c r="E13" s="27">
        <v>269983.89</v>
      </c>
      <c r="F13" s="23">
        <v>100</v>
      </c>
      <c r="G13" s="25" t="s">
        <v>80</v>
      </c>
      <c r="H13" s="23" t="s">
        <v>122</v>
      </c>
      <c r="I13" s="23" t="s">
        <v>114</v>
      </c>
      <c r="J13" s="23" t="s">
        <v>84</v>
      </c>
      <c r="K13" s="23" t="s">
        <v>7</v>
      </c>
      <c r="L13" s="23" t="s">
        <v>7</v>
      </c>
      <c r="M13" s="23" t="s">
        <v>7</v>
      </c>
      <c r="N13" s="23" t="s">
        <v>43</v>
      </c>
      <c r="O13" s="23" t="s">
        <v>7</v>
      </c>
      <c r="P13" s="23">
        <v>90.3</v>
      </c>
      <c r="Q13" s="22" t="s">
        <v>40</v>
      </c>
    </row>
    <row r="14" spans="1:18" s="26" customFormat="1" ht="14.5" customHeight="1" x14ac:dyDescent="0.35">
      <c r="A14" s="22" t="s">
        <v>67</v>
      </c>
      <c r="B14" s="22" t="s">
        <v>25</v>
      </c>
      <c r="C14" s="22" t="s">
        <v>117</v>
      </c>
      <c r="D14" s="24" t="s">
        <v>55</v>
      </c>
      <c r="E14" s="27">
        <v>64467</v>
      </c>
      <c r="F14" s="23">
        <v>19.72</v>
      </c>
      <c r="G14" s="25" t="s">
        <v>80</v>
      </c>
      <c r="H14" s="23" t="s">
        <v>118</v>
      </c>
      <c r="I14" s="23" t="s">
        <v>119</v>
      </c>
      <c r="J14" s="23" t="s">
        <v>82</v>
      </c>
      <c r="K14" s="23" t="s">
        <v>7</v>
      </c>
      <c r="L14" s="23" t="s">
        <v>8</v>
      </c>
      <c r="M14" s="23" t="s">
        <v>8</v>
      </c>
      <c r="N14" s="23" t="s">
        <v>42</v>
      </c>
      <c r="O14" s="23" t="s">
        <v>8</v>
      </c>
      <c r="P14" s="23">
        <v>77.7</v>
      </c>
      <c r="Q14" s="22" t="s">
        <v>40</v>
      </c>
    </row>
    <row r="15" spans="1:18" s="26" customFormat="1" ht="14.5" customHeight="1" x14ac:dyDescent="0.35">
      <c r="A15" s="22" t="s">
        <v>68</v>
      </c>
      <c r="B15" s="22" t="s">
        <v>25</v>
      </c>
      <c r="C15" s="22" t="s">
        <v>98</v>
      </c>
      <c r="D15" s="24" t="s">
        <v>55</v>
      </c>
      <c r="E15" s="27">
        <v>69600.59</v>
      </c>
      <c r="F15" s="23">
        <v>30</v>
      </c>
      <c r="G15" s="25" t="s">
        <v>80</v>
      </c>
      <c r="H15" s="23" t="s">
        <v>102</v>
      </c>
      <c r="I15" s="23" t="s">
        <v>103</v>
      </c>
      <c r="J15" s="23" t="s">
        <v>83</v>
      </c>
      <c r="K15" s="23" t="s">
        <v>7</v>
      </c>
      <c r="L15" s="23" t="s">
        <v>7</v>
      </c>
      <c r="M15" s="23" t="s">
        <v>7</v>
      </c>
      <c r="N15" s="23" t="s">
        <v>42</v>
      </c>
      <c r="O15" s="23" t="s">
        <v>8</v>
      </c>
      <c r="P15" s="23">
        <v>94.5</v>
      </c>
      <c r="Q15" s="22" t="s">
        <v>40</v>
      </c>
    </row>
    <row r="16" spans="1:18" s="26" customFormat="1" ht="14.5" customHeight="1" x14ac:dyDescent="0.35">
      <c r="A16" s="22" t="s">
        <v>69</v>
      </c>
      <c r="B16" s="22" t="s">
        <v>25</v>
      </c>
      <c r="C16" s="22" t="s">
        <v>98</v>
      </c>
      <c r="D16" s="24" t="s">
        <v>55</v>
      </c>
      <c r="E16" s="27">
        <v>167183.70000000001</v>
      </c>
      <c r="F16" s="23">
        <v>57.6</v>
      </c>
      <c r="G16" s="25" t="s">
        <v>80</v>
      </c>
      <c r="H16" s="23" t="s">
        <v>100</v>
      </c>
      <c r="I16" s="23" t="s">
        <v>99</v>
      </c>
      <c r="J16" s="23" t="s">
        <v>83</v>
      </c>
      <c r="K16" s="23" t="s">
        <v>7</v>
      </c>
      <c r="L16" s="23" t="s">
        <v>7</v>
      </c>
      <c r="M16" s="23" t="s">
        <v>7</v>
      </c>
      <c r="N16" s="23" t="s">
        <v>42</v>
      </c>
      <c r="O16" s="23" t="s">
        <v>8</v>
      </c>
      <c r="P16" s="23">
        <v>99.8</v>
      </c>
      <c r="Q16" s="22" t="s">
        <v>40</v>
      </c>
    </row>
    <row r="17" spans="1:17" s="26" customFormat="1" ht="14.5" customHeight="1" x14ac:dyDescent="0.35">
      <c r="A17" s="22" t="s">
        <v>76</v>
      </c>
      <c r="B17" s="22" t="s">
        <v>53</v>
      </c>
      <c r="C17" s="22" t="s">
        <v>90</v>
      </c>
      <c r="D17" s="22" t="s">
        <v>56</v>
      </c>
      <c r="E17" s="27">
        <v>989893.5</v>
      </c>
      <c r="F17" s="23">
        <v>400</v>
      </c>
      <c r="G17" s="23" t="s">
        <v>89</v>
      </c>
      <c r="H17" s="23" t="s">
        <v>123</v>
      </c>
      <c r="I17" s="23" t="s">
        <v>124</v>
      </c>
      <c r="J17" s="23" t="s">
        <v>82</v>
      </c>
      <c r="K17" s="22" t="s">
        <v>8</v>
      </c>
      <c r="L17" s="22" t="s">
        <v>7</v>
      </c>
      <c r="M17" s="22" t="s">
        <v>7</v>
      </c>
      <c r="N17" s="23" t="s">
        <v>43</v>
      </c>
      <c r="O17" s="22" t="s">
        <v>7</v>
      </c>
      <c r="P17" s="23">
        <v>87.3</v>
      </c>
      <c r="Q17" s="22" t="s">
        <v>40</v>
      </c>
    </row>
    <row r="18" spans="1:17" s="26" customFormat="1" ht="14.5" customHeight="1" x14ac:dyDescent="0.35">
      <c r="A18" s="22" t="s">
        <v>77</v>
      </c>
      <c r="B18" s="22" t="s">
        <v>53</v>
      </c>
      <c r="C18" s="22" t="s">
        <v>90</v>
      </c>
      <c r="D18" s="24" t="s">
        <v>56</v>
      </c>
      <c r="E18" s="27">
        <v>205244.67</v>
      </c>
      <c r="F18" s="23">
        <v>83.3</v>
      </c>
      <c r="G18" s="25" t="s">
        <v>80</v>
      </c>
      <c r="H18" s="23" t="s">
        <v>121</v>
      </c>
      <c r="I18" s="23" t="s">
        <v>114</v>
      </c>
      <c r="J18" s="23" t="s">
        <v>84</v>
      </c>
      <c r="K18" s="23" t="s">
        <v>8</v>
      </c>
      <c r="L18" s="23" t="s">
        <v>7</v>
      </c>
      <c r="M18" s="23" t="s">
        <v>7</v>
      </c>
      <c r="N18" s="23" t="s">
        <v>43</v>
      </c>
      <c r="O18" s="23" t="s">
        <v>7</v>
      </c>
      <c r="P18" s="23">
        <v>90.2</v>
      </c>
      <c r="Q18" s="22" t="s">
        <v>40</v>
      </c>
    </row>
    <row r="19" spans="1:17" s="26" customFormat="1" ht="14.5" customHeight="1" x14ac:dyDescent="0.35">
      <c r="A19" s="22" t="s">
        <v>78</v>
      </c>
      <c r="B19" s="22" t="s">
        <v>53</v>
      </c>
      <c r="C19" s="22" t="s">
        <v>93</v>
      </c>
      <c r="D19" s="24" t="s">
        <v>56</v>
      </c>
      <c r="E19" s="27">
        <v>423414.3</v>
      </c>
      <c r="F19" s="23">
        <v>250</v>
      </c>
      <c r="G19" s="25" t="s">
        <v>89</v>
      </c>
      <c r="H19" s="23" t="s">
        <v>94</v>
      </c>
      <c r="I19" s="23" t="s">
        <v>95</v>
      </c>
      <c r="J19" s="23" t="s">
        <v>82</v>
      </c>
      <c r="K19" s="23" t="s">
        <v>8</v>
      </c>
      <c r="L19" s="23" t="s">
        <v>7</v>
      </c>
      <c r="M19" s="23" t="s">
        <v>8</v>
      </c>
      <c r="N19" s="23" t="s">
        <v>42</v>
      </c>
      <c r="O19" s="23" t="s">
        <v>7</v>
      </c>
      <c r="P19" s="23">
        <v>100</v>
      </c>
      <c r="Q19" s="22" t="s">
        <v>40</v>
      </c>
    </row>
    <row r="20" spans="1:17" s="26" customFormat="1" ht="14.5" customHeight="1" x14ac:dyDescent="0.35">
      <c r="A20" s="22" t="s">
        <v>74</v>
      </c>
      <c r="B20" s="22" t="s">
        <v>54</v>
      </c>
      <c r="C20" s="22" t="s">
        <v>90</v>
      </c>
      <c r="D20" s="24" t="s">
        <v>55</v>
      </c>
      <c r="E20" s="27">
        <v>387411.72</v>
      </c>
      <c r="F20" s="23">
        <v>216</v>
      </c>
      <c r="G20" s="25" t="s">
        <v>89</v>
      </c>
      <c r="H20" s="23" t="s">
        <v>91</v>
      </c>
      <c r="I20" s="23" t="s">
        <v>92</v>
      </c>
      <c r="J20" s="23" t="s">
        <v>83</v>
      </c>
      <c r="K20" s="23" t="s">
        <v>7</v>
      </c>
      <c r="L20" s="23" t="s">
        <v>8</v>
      </c>
      <c r="M20" s="23" t="s">
        <v>7</v>
      </c>
      <c r="N20" s="23" t="s">
        <v>42</v>
      </c>
      <c r="O20" s="23" t="s">
        <v>7</v>
      </c>
      <c r="P20" s="23">
        <v>95.2</v>
      </c>
      <c r="Q20" s="22" t="s">
        <v>40</v>
      </c>
    </row>
    <row r="21" spans="1:17" s="26" customFormat="1" ht="15" customHeight="1" x14ac:dyDescent="0.35">
      <c r="A21" s="22" t="s">
        <v>72</v>
      </c>
      <c r="B21" s="22" t="s">
        <v>54</v>
      </c>
      <c r="C21" s="22" t="s">
        <v>93</v>
      </c>
      <c r="D21" s="24" t="s">
        <v>55</v>
      </c>
      <c r="E21" s="27">
        <v>342646.95</v>
      </c>
      <c r="F21" s="23">
        <v>150</v>
      </c>
      <c r="G21" s="25" t="s">
        <v>80</v>
      </c>
      <c r="H21" s="23" t="s">
        <v>115</v>
      </c>
      <c r="I21" s="23" t="s">
        <v>116</v>
      </c>
      <c r="J21" s="23" t="s">
        <v>86</v>
      </c>
      <c r="K21" s="23" t="s">
        <v>7</v>
      </c>
      <c r="L21" s="23" t="s">
        <v>7</v>
      </c>
      <c r="M21" s="23" t="s">
        <v>8</v>
      </c>
      <c r="N21" s="23" t="s">
        <v>42</v>
      </c>
      <c r="O21" s="23" t="s">
        <v>7</v>
      </c>
      <c r="P21" s="23">
        <v>91</v>
      </c>
      <c r="Q21" s="22" t="s">
        <v>40</v>
      </c>
    </row>
    <row r="22" spans="1:17" s="26" customFormat="1" ht="14.5" customHeight="1" x14ac:dyDescent="0.35">
      <c r="A22" s="22" t="s">
        <v>73</v>
      </c>
      <c r="B22" s="22" t="s">
        <v>54</v>
      </c>
      <c r="C22" s="22" t="s">
        <v>104</v>
      </c>
      <c r="D22" s="22" t="s">
        <v>79</v>
      </c>
      <c r="E22" s="27">
        <v>496693.95</v>
      </c>
      <c r="F22" s="23">
        <v>250</v>
      </c>
      <c r="G22" s="25" t="s">
        <v>89</v>
      </c>
      <c r="H22" s="23" t="s">
        <v>105</v>
      </c>
      <c r="I22" s="23" t="s">
        <v>106</v>
      </c>
      <c r="J22" s="23" t="s">
        <v>87</v>
      </c>
      <c r="K22" s="23" t="s">
        <v>7</v>
      </c>
      <c r="L22" s="23" t="s">
        <v>7</v>
      </c>
      <c r="M22" s="23" t="s">
        <v>8</v>
      </c>
      <c r="N22" s="23" t="s">
        <v>43</v>
      </c>
      <c r="O22" s="23" t="s">
        <v>8</v>
      </c>
      <c r="P22" s="23">
        <v>100</v>
      </c>
      <c r="Q22" s="22" t="s">
        <v>40</v>
      </c>
    </row>
    <row r="23" spans="1:17" s="26" customFormat="1" ht="14.5" customHeight="1" x14ac:dyDescent="0.35">
      <c r="A23" s="22" t="s">
        <v>70</v>
      </c>
      <c r="B23" s="22" t="s">
        <v>54</v>
      </c>
      <c r="C23" s="22" t="s">
        <v>104</v>
      </c>
      <c r="D23" s="22" t="s">
        <v>57</v>
      </c>
      <c r="E23" s="27">
        <v>292321.65000000002</v>
      </c>
      <c r="F23" s="23">
        <v>125</v>
      </c>
      <c r="G23" s="25" t="s">
        <v>80</v>
      </c>
      <c r="H23" s="23" t="s">
        <v>107</v>
      </c>
      <c r="I23" s="23" t="s">
        <v>108</v>
      </c>
      <c r="J23" s="23" t="s">
        <v>88</v>
      </c>
      <c r="K23" s="23" t="s">
        <v>7</v>
      </c>
      <c r="L23" s="23" t="s">
        <v>7</v>
      </c>
      <c r="M23" s="23" t="s">
        <v>8</v>
      </c>
      <c r="N23" s="23" t="s">
        <v>43</v>
      </c>
      <c r="O23" s="23" t="s">
        <v>8</v>
      </c>
      <c r="P23" s="23">
        <v>100</v>
      </c>
      <c r="Q23" s="22" t="s">
        <v>40</v>
      </c>
    </row>
    <row r="24" spans="1:17" s="26" customFormat="1" ht="14.5" customHeight="1" x14ac:dyDescent="0.35">
      <c r="A24" s="22" t="s">
        <v>71</v>
      </c>
      <c r="B24" s="22" t="s">
        <v>54</v>
      </c>
      <c r="C24" s="22" t="s">
        <v>126</v>
      </c>
      <c r="D24" s="22" t="s">
        <v>56</v>
      </c>
      <c r="E24" s="27">
        <v>945191.74</v>
      </c>
      <c r="F24" s="23">
        <v>420</v>
      </c>
      <c r="G24" s="23" t="s">
        <v>89</v>
      </c>
      <c r="H24" s="23" t="s">
        <v>127</v>
      </c>
      <c r="I24" s="23" t="s">
        <v>128</v>
      </c>
      <c r="J24" s="23" t="s">
        <v>85</v>
      </c>
      <c r="K24" s="22" t="s">
        <v>7</v>
      </c>
      <c r="L24" s="22" t="s">
        <v>7</v>
      </c>
      <c r="M24" s="22" t="s">
        <v>7</v>
      </c>
      <c r="N24" s="23" t="s">
        <v>42</v>
      </c>
      <c r="O24" s="22" t="s">
        <v>7</v>
      </c>
      <c r="P24" s="23">
        <v>80.099999999999994</v>
      </c>
      <c r="Q24" s="22" t="s">
        <v>40</v>
      </c>
    </row>
    <row r="26" spans="1:17" x14ac:dyDescent="0.35">
      <c r="A26" t="s">
        <v>131</v>
      </c>
    </row>
  </sheetData>
  <sheetProtection algorithmName="SHA-512" hashValue="xAuHGqMRClbHT7+ioop3ih1y5KUyctvicG5WyavYA1bIHVLx145Vb9dzCT/npLjdUjiIH5OQ+Jf//m8nVyglRw==" saltValue="/iKQ0FBVlQEG3hGOaBJ4IA==" spinCount="100000" sheet="1" objects="1" scenarios="1"/>
  <mergeCells count="2">
    <mergeCell ref="A2:Q2"/>
    <mergeCell ref="A3:Q3"/>
  </mergeCells>
  <phoneticPr fontId="21" type="noConversion"/>
  <pageMargins left="0.75" right="0.75" top="1" bottom="1" header="0.5" footer="0.5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0</xdr:col>
                <xdr:colOff>0</xdr:colOff>
                <xdr:row>3</xdr:row>
                <xdr:rowOff>6350</xdr:rowOff>
              </from>
              <to>
                <xdr:col>0</xdr:col>
                <xdr:colOff>730250</xdr:colOff>
                <xdr:row>3</xdr:row>
                <xdr:rowOff>190500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5">
            <anchor moveWithCells="1">
              <from>
                <xdr:col>0</xdr:col>
                <xdr:colOff>0</xdr:colOff>
                <xdr:row>3</xdr:row>
                <xdr:rowOff>6350</xdr:rowOff>
              </from>
              <to>
                <xdr:col>0</xdr:col>
                <xdr:colOff>730250</xdr:colOff>
                <xdr:row>3</xdr:row>
                <xdr:rowOff>190500</xdr:rowOff>
              </to>
            </anchor>
          </controlPr>
        </control>
      </mc:Choice>
      <mc:Fallback>
        <control shapeId="1026" r:id="rId6" name="Control 2"/>
      </mc:Fallback>
    </mc:AlternateContent>
    <mc:AlternateContent xmlns:mc="http://schemas.openxmlformats.org/markup-compatibility/2006">
      <mc:Choice Requires="x14">
        <control shapeId="1027" r:id="rId7" name="Control 3">
          <controlPr defaultSize="0" r:id="rId8">
            <anchor moveWithCells="1">
              <from>
                <xdr:col>0</xdr:col>
                <xdr:colOff>622300</xdr:colOff>
                <xdr:row>3</xdr:row>
                <xdr:rowOff>6350</xdr:rowOff>
              </from>
              <to>
                <xdr:col>1</xdr:col>
                <xdr:colOff>292100</xdr:colOff>
                <xdr:row>3</xdr:row>
                <xdr:rowOff>190500</xdr:rowOff>
              </to>
            </anchor>
          </controlPr>
        </control>
      </mc:Choice>
      <mc:Fallback>
        <control shapeId="1027" r:id="rId7" name="Control 3"/>
      </mc:Fallback>
    </mc:AlternateContent>
  </controls>
  <tableParts count="1"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51CE5-0A25-4FF5-A6A3-AB5C71C38B65}">
  <dimension ref="A1:X8"/>
  <sheetViews>
    <sheetView showGridLines="0" topLeftCell="P1" workbookViewId="0">
      <selection activeCell="T1" sqref="T1:T1048576"/>
    </sheetView>
  </sheetViews>
  <sheetFormatPr defaultRowHeight="14.5" x14ac:dyDescent="0.35"/>
  <cols>
    <col min="6" max="6" width="12.26953125" customWidth="1"/>
    <col min="20" max="20" width="15.1796875" customWidth="1"/>
    <col min="21" max="21" width="6.81640625" style="8" customWidth="1"/>
    <col min="22" max="22" width="13.54296875" customWidth="1"/>
    <col min="23" max="23" width="14.453125" customWidth="1"/>
    <col min="24" max="24" width="10.81640625" customWidth="1"/>
  </cols>
  <sheetData>
    <row r="1" spans="1:24" ht="72.5" x14ac:dyDescent="0.35">
      <c r="A1" s="14" t="s">
        <v>0</v>
      </c>
      <c r="B1" s="15" t="s">
        <v>5</v>
      </c>
      <c r="C1" s="15" t="s">
        <v>30</v>
      </c>
      <c r="D1" s="15" t="s">
        <v>1</v>
      </c>
      <c r="E1" s="15" t="s">
        <v>32</v>
      </c>
      <c r="F1" s="15" t="s">
        <v>22</v>
      </c>
      <c r="G1" s="15" t="s">
        <v>2</v>
      </c>
      <c r="H1" s="15" t="s">
        <v>14</v>
      </c>
      <c r="I1" s="15" t="s">
        <v>33</v>
      </c>
      <c r="J1" s="15" t="s">
        <v>25</v>
      </c>
      <c r="K1" s="15" t="s">
        <v>26</v>
      </c>
      <c r="L1" s="15" t="s">
        <v>27</v>
      </c>
      <c r="M1" s="15" t="s">
        <v>34</v>
      </c>
      <c r="N1" s="15" t="s">
        <v>3</v>
      </c>
      <c r="O1" s="15" t="s">
        <v>28</v>
      </c>
      <c r="P1" s="15" t="s">
        <v>35</v>
      </c>
      <c r="Q1" s="15" t="s">
        <v>29</v>
      </c>
      <c r="R1" s="15" t="s">
        <v>4</v>
      </c>
      <c r="S1" s="15" t="s">
        <v>31</v>
      </c>
      <c r="T1" s="16" t="s">
        <v>36</v>
      </c>
      <c r="V1" s="7" t="s">
        <v>21</v>
      </c>
      <c r="W1" s="2" t="s">
        <v>20</v>
      </c>
      <c r="X1" s="9" t="s">
        <v>19</v>
      </c>
    </row>
    <row r="2" spans="1:24" ht="29" x14ac:dyDescent="0.35">
      <c r="A2" s="10" t="s">
        <v>12</v>
      </c>
      <c r="B2" s="11" t="s">
        <v>9</v>
      </c>
      <c r="C2" s="11">
        <v>5808540</v>
      </c>
      <c r="D2" s="11">
        <v>1850</v>
      </c>
      <c r="E2" s="11" t="s">
        <v>17</v>
      </c>
      <c r="F2" s="11">
        <v>0</v>
      </c>
      <c r="G2" s="11" t="s">
        <v>10</v>
      </c>
      <c r="H2" s="11" t="s">
        <v>15</v>
      </c>
      <c r="I2" s="12">
        <v>2</v>
      </c>
      <c r="J2" s="11" t="s">
        <v>7</v>
      </c>
      <c r="K2" s="11">
        <v>1</v>
      </c>
      <c r="L2" s="11" t="s">
        <v>7</v>
      </c>
      <c r="M2" s="11">
        <v>1</v>
      </c>
      <c r="N2" s="11" t="s">
        <v>8</v>
      </c>
      <c r="O2" s="11">
        <v>0</v>
      </c>
      <c r="P2" s="11" t="s">
        <v>8</v>
      </c>
      <c r="Q2" s="11">
        <v>0</v>
      </c>
      <c r="R2" s="11" t="s">
        <v>11</v>
      </c>
      <c r="S2" s="11">
        <v>1</v>
      </c>
      <c r="T2" s="13">
        <v>4</v>
      </c>
      <c r="V2" s="3" t="s">
        <v>15</v>
      </c>
      <c r="W2" s="4">
        <f>SUMIF(H:H,"A",C:C)</f>
        <v>5808540</v>
      </c>
      <c r="X2" s="17">
        <f>Total_Incentives!$W2/W6</f>
        <v>0.45510839332886943</v>
      </c>
    </row>
    <row r="3" spans="1:24" ht="29" x14ac:dyDescent="0.35">
      <c r="A3" s="10" t="s">
        <v>13</v>
      </c>
      <c r="B3" s="11" t="s">
        <v>9</v>
      </c>
      <c r="C3" s="11">
        <v>6954441.4900000002</v>
      </c>
      <c r="D3" s="11">
        <v>2000</v>
      </c>
      <c r="E3" s="11" t="s">
        <v>17</v>
      </c>
      <c r="F3" s="11">
        <v>0</v>
      </c>
      <c r="G3" s="11" t="s">
        <v>6</v>
      </c>
      <c r="H3" s="11" t="s">
        <v>16</v>
      </c>
      <c r="I3" s="12">
        <v>0.5</v>
      </c>
      <c r="J3" s="11" t="s">
        <v>7</v>
      </c>
      <c r="K3" s="11">
        <v>1</v>
      </c>
      <c r="L3" s="11" t="s">
        <v>7</v>
      </c>
      <c r="M3" s="11">
        <v>1</v>
      </c>
      <c r="N3" s="11" t="s">
        <v>8</v>
      </c>
      <c r="O3" s="11">
        <v>0</v>
      </c>
      <c r="P3" s="11" t="s">
        <v>8</v>
      </c>
      <c r="Q3" s="11">
        <v>0</v>
      </c>
      <c r="R3" s="11" t="s">
        <v>11</v>
      </c>
      <c r="S3" s="11">
        <v>1</v>
      </c>
      <c r="T3" s="12">
        <v>2.5</v>
      </c>
      <c r="V3" s="3" t="s">
        <v>16</v>
      </c>
      <c r="W3" s="4">
        <f>SUMIF(H:H,"B",C:C)</f>
        <v>6954441.4900000002</v>
      </c>
      <c r="X3" s="17">
        <f>Total_Incentives!$W3/W6</f>
        <v>0.54489160667113057</v>
      </c>
    </row>
    <row r="4" spans="1:24" x14ac:dyDescent="0.35">
      <c r="V4" s="3" t="s">
        <v>17</v>
      </c>
      <c r="W4" s="4">
        <f>SUM(C:C)</f>
        <v>12762981.49</v>
      </c>
      <c r="X4" s="17">
        <f>Total_Incentives!$W4/W6</f>
        <v>1</v>
      </c>
    </row>
    <row r="5" spans="1:24" x14ac:dyDescent="0.35">
      <c r="V5" s="3" t="s">
        <v>18</v>
      </c>
      <c r="W5" s="4">
        <f>SUMIF(C:C,"&lt;=250",F:F)</f>
        <v>0</v>
      </c>
      <c r="X5" s="17"/>
    </row>
    <row r="6" spans="1:24" x14ac:dyDescent="0.35">
      <c r="V6" s="5" t="s">
        <v>23</v>
      </c>
      <c r="W6" s="6">
        <f>SUM(W2:W3)</f>
        <v>12762981.49</v>
      </c>
      <c r="X6" s="18"/>
    </row>
    <row r="7" spans="1:24" x14ac:dyDescent="0.35">
      <c r="X7" s="8"/>
    </row>
    <row r="8" spans="1:24" x14ac:dyDescent="0.35">
      <c r="V8" t="s">
        <v>24</v>
      </c>
      <c r="W8" s="1">
        <f>12500000-W6</f>
        <v>-262981.49000000022</v>
      </c>
      <c r="X8" s="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E55A311CE7F04686E2C00C63FEEB98" ma:contentTypeVersion="13" ma:contentTypeDescription="Create a new document." ma:contentTypeScope="" ma:versionID="8c7bdea79174804f13de7c9fbff91fef">
  <xsd:schema xmlns:xsd="http://www.w3.org/2001/XMLSchema" xmlns:xs="http://www.w3.org/2001/XMLSchema" xmlns:p="http://schemas.microsoft.com/office/2006/metadata/properties" xmlns:ns3="babf9b5b-49fb-4a3d-9eb1-9e6b5edd58f7" xmlns:ns4="13fcd1a0-f6fa-4343-90b6-c873cb810e1a" targetNamespace="http://schemas.microsoft.com/office/2006/metadata/properties" ma:root="true" ma:fieldsID="2d9ae0bbcfb432fe56686da9ce86fdd8" ns3:_="" ns4:_="">
    <xsd:import namespace="babf9b5b-49fb-4a3d-9eb1-9e6b5edd58f7"/>
    <xsd:import namespace="13fcd1a0-f6fa-4343-90b6-c873cb810e1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bf9b5b-49fb-4a3d-9eb1-9e6b5edd5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fcd1a0-f6fa-4343-90b6-c873cb810e1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F9F826E-23AF-457B-830B-65DBDFA418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5FA9C7-A9D3-45A5-8364-A06F9FED27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bf9b5b-49fb-4a3d-9eb1-9e6b5edd58f7"/>
    <ds:schemaRef ds:uri="13fcd1a0-f6fa-4343-90b6-c873cb810e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846C02D-8868-4D0F-B13B-1F6B040CEB66}">
  <ds:schemaRefs>
    <ds:schemaRef ds:uri="babf9b5b-49fb-4a3d-9eb1-9e6b5edd58f7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13fcd1a0-f6fa-4343-90b6-c873cb810e1a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Selected Projects</vt:lpstr>
      <vt:lpstr>Total_Incentives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Philbrick</dc:creator>
  <cp:lastModifiedBy>Joanna Racho</cp:lastModifiedBy>
  <cp:lastPrinted>2019-08-06T15:44:47Z</cp:lastPrinted>
  <dcterms:created xsi:type="dcterms:W3CDTF">2019-08-02T20:37:48Z</dcterms:created>
  <dcterms:modified xsi:type="dcterms:W3CDTF">2021-08-12T13:58:48Z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0x01010086E55A311CE7F04686E2C00C63FEEB98</vt:lpwstr>
  </property>
</Properties>
</file>